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 FOURNIER\OneDrive\Bureau\DOSSIERS\PROJETS\CITY LIFT\Argumentaire commercial\"/>
    </mc:Choice>
  </mc:AlternateContent>
  <xr:revisionPtr revIDLastSave="0" documentId="13_ncr:1_{82F73112-80DC-4796-8EE5-A2CC12271325}" xr6:coauthVersionLast="47" xr6:coauthVersionMax="47" xr10:uidLastSave="{00000000-0000-0000-0000-000000000000}"/>
  <bookViews>
    <workbookView xWindow="-110" yWindow="-110" windowWidth="19420" windowHeight="10420" xr2:uid="{73D60B7D-1521-4E56-8E5C-8EDCC65F834B}"/>
  </bookViews>
  <sheets>
    <sheet name="G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5" l="1"/>
  <c r="C32" i="5"/>
  <c r="C33" i="5" s="1"/>
  <c r="C25" i="5"/>
  <c r="C26" i="5" s="1"/>
  <c r="E17" i="5"/>
  <c r="C18" i="5"/>
  <c r="C19" i="5" s="1"/>
  <c r="C36" i="5" s="1"/>
  <c r="C11" i="5"/>
  <c r="C12" i="5" l="1"/>
  <c r="C13" i="5" s="1"/>
  <c r="C27" i="5"/>
  <c r="E30" i="5" s="1"/>
  <c r="C35" i="5" l="1"/>
  <c r="E29" i="5"/>
  <c r="E32" i="5" s="1"/>
  <c r="E16" i="5"/>
  <c r="E15" i="5"/>
  <c r="E18" i="5" l="1"/>
</calcChain>
</file>

<file path=xl/sharedStrings.xml><?xml version="1.0" encoding="utf-8"?>
<sst xmlns="http://schemas.openxmlformats.org/spreadsheetml/2006/main" count="57" uniqueCount="24">
  <si>
    <t>CITY LIFT</t>
  </si>
  <si>
    <t>BOM</t>
  </si>
  <si>
    <t>Rubrique</t>
  </si>
  <si>
    <t>Prix</t>
  </si>
  <si>
    <t>OM</t>
  </si>
  <si>
    <t>EMR</t>
  </si>
  <si>
    <t>L</t>
  </si>
  <si>
    <t>Consomation collecte</t>
  </si>
  <si>
    <t>Consomation centre de rupture de charge</t>
  </si>
  <si>
    <t>Consomation transprt centre de tri</t>
  </si>
  <si>
    <t>kg</t>
  </si>
  <si>
    <t>CITY LIFT 200 j collec OM / 100j collecte EMR</t>
  </si>
  <si>
    <t>BOM 200 j collec OM / 100j collecte EMR</t>
  </si>
  <si>
    <t>Comparatif Emissions GES BOM/CITY LIFT</t>
  </si>
  <si>
    <t>Sur 1 an</t>
  </si>
  <si>
    <t>Parcours de collecte centre-ville : 20 Km</t>
  </si>
  <si>
    <t xml:space="preserve">Base de calcul consommation </t>
  </si>
  <si>
    <t xml:space="preserve">Utilisation matériel pour transfert des déchets dans remorque routière </t>
  </si>
  <si>
    <t xml:space="preserve">Parcours haut le pied aller / retour jusqu'à la plateforme rupture de charge : 30 Km </t>
  </si>
  <si>
    <t xml:space="preserve">Parcours aller /retour plateforme de rupture de charge / centre de traitement : 70 Km </t>
  </si>
  <si>
    <t xml:space="preserve">BOM </t>
  </si>
  <si>
    <t xml:space="preserve">Chargeur </t>
  </si>
  <si>
    <t xml:space="preserve">Remorque </t>
  </si>
  <si>
    <t xml:space="preserve">F.FOURNIER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</si>
</sst>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92D05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0" fillId="0" borderId="3" xfId="0" applyBorder="1"/>
    <xf numFmtId="0" fontId="0" fillId="5" borderId="5" xfId="0" applyFill="1" applyBorder="1"/>
    <xf numFmtId="0" fontId="0" fillId="5" borderId="4" xfId="0" applyFill="1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right"/>
    </xf>
    <xf numFmtId="0" fontId="0" fillId="0" borderId="13" xfId="0" applyBorder="1"/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3" fillId="0" borderId="22" xfId="0" applyFont="1" applyBorder="1"/>
    <xf numFmtId="0" fontId="0" fillId="0" borderId="11" xfId="0" applyBorder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8" xfId="0" applyFill="1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1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 vertical="center" textRotation="90"/>
    </xf>
    <xf numFmtId="0" fontId="9" fillId="3" borderId="6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CITY LIFT: </a:t>
            </a:r>
            <a:r>
              <a:rPr lang="fr-FR" sz="1400" b="0" i="0" baseline="0">
                <a:effectLst/>
              </a:rPr>
              <a:t>Répartition des coûts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7345463136466756"/>
          <c:y val="5.431091846177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4589752367910542E-2"/>
          <c:y val="4.8879826615600148E-2"/>
          <c:w val="0.28240785119251399"/>
          <c:h val="0.89956371654319134"/>
        </c:manualLayout>
      </c:layout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D3-4BA6-824F-EC7FDFB9E22D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D3-4BA6-824F-EC7FDFB9E22D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D3-4BA6-824F-EC7FDFB9E22D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D3-4BA6-824F-EC7FDFB9E22D}"/>
              </c:ext>
            </c:extLst>
          </c:dPt>
          <c:cat>
            <c:strRef>
              <c:f>GES!$B$15:$B$18</c:f>
              <c:strCache>
                <c:ptCount val="3"/>
                <c:pt idx="0">
                  <c:v>Consomation collecte</c:v>
                </c:pt>
                <c:pt idx="1">
                  <c:v>Consomation centre de rupture de charge</c:v>
                </c:pt>
                <c:pt idx="2">
                  <c:v>Consomation transprt centre de tri</c:v>
                </c:pt>
              </c:strCache>
            </c:strRef>
          </c:cat>
          <c:val>
            <c:numRef>
              <c:f>GES!$E$15:$E$18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D3-4BA6-824F-EC7FDFB9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77962651436978"/>
          <c:y val="0.26331588416049856"/>
          <c:w val="0.62337971820018656"/>
          <c:h val="0.64154964873237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BOM: Répartition</a:t>
            </a:r>
            <a:r>
              <a:rPr lang="fr-FR" baseline="0"/>
              <a:t> des coûts</a:t>
            </a:r>
            <a:endParaRPr lang="fr-FR"/>
          </a:p>
        </c:rich>
      </c:tx>
      <c:layout>
        <c:manualLayout>
          <c:xMode val="edge"/>
          <c:yMode val="edge"/>
          <c:x val="0.38444964035108464"/>
          <c:y val="4.510711945068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3732820744919019E-2"/>
          <c:y val="3.7280762942830836E-2"/>
          <c:w val="0.26443750622162993"/>
          <c:h val="0.930892119312439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51-4FD2-89C7-4B6FC750D7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51-4FD2-89C7-4B6FC750D7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51-4FD2-89C7-4B6FC750D7B1}"/>
              </c:ext>
            </c:extLst>
          </c:dPt>
          <c:cat>
            <c:strRef>
              <c:f>GES!$B$9:$B$11</c:f>
              <c:strCache>
                <c:ptCount val="3"/>
                <c:pt idx="0">
                  <c:v>Consomation collecte</c:v>
                </c:pt>
                <c:pt idx="1">
                  <c:v>Consomation centre de rupture de charge</c:v>
                </c:pt>
                <c:pt idx="2">
                  <c:v>Consomation transprt centre de tri</c:v>
                </c:pt>
              </c:strCache>
            </c:strRef>
          </c:cat>
          <c:val>
            <c:numRef>
              <c:f>GES!$C$9:$C$11</c:f>
              <c:numCache>
                <c:formatCode>General</c:formatCode>
                <c:ptCount val="3"/>
                <c:pt idx="0">
                  <c:v>35</c:v>
                </c:pt>
                <c:pt idx="1">
                  <c:v>10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51-4FD2-89C7-4B6FC750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8239557284388"/>
          <c:y val="0.22595847571917674"/>
          <c:w val="0.5960649878710963"/>
          <c:h val="0.7180454732198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BOM: Répartition des coûts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8710317090408647"/>
          <c:y val="5.0314515242425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4642646476550097E-2"/>
          <c:y val="6.6875631072945779E-2"/>
          <c:w val="0.22096866718177258"/>
          <c:h val="0.915045568897039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8-44BC-92A2-BB0FD8E255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8-44BC-92A2-BB0FD8E255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E8-44BC-92A2-BB0FD8E25518}"/>
              </c:ext>
            </c:extLst>
          </c:dPt>
          <c:cat>
            <c:strRef>
              <c:f>GES!$B$23:$B$25</c:f>
              <c:strCache>
                <c:ptCount val="3"/>
                <c:pt idx="0">
                  <c:v>Consomation collecte</c:v>
                </c:pt>
                <c:pt idx="1">
                  <c:v>Consomation centre de rupture de charge</c:v>
                </c:pt>
                <c:pt idx="2">
                  <c:v>Consomation transprt centre de tri</c:v>
                </c:pt>
              </c:strCache>
            </c:strRef>
          </c:cat>
          <c:val>
            <c:numRef>
              <c:f>GES!$C$23:$C$25</c:f>
              <c:numCache>
                <c:formatCode>General</c:formatCode>
                <c:ptCount val="3"/>
                <c:pt idx="0">
                  <c:v>35</c:v>
                </c:pt>
                <c:pt idx="1">
                  <c:v>10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E8-44BC-92A2-BB0FD8E25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57825507891588"/>
          <c:y val="0.27385965859200467"/>
          <c:w val="0.61947879146047458"/>
          <c:h val="0.70609805705228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CITY LIFT: Répartition des coûts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39468166997668108"/>
          <c:y val="2.4691358024691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2272739379454867E-2"/>
          <c:y val="5.0156723304709334E-2"/>
          <c:w val="0.21712068653078126"/>
          <c:h val="0.8746081917382266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16-407A-AE98-BBE3ADF49A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16-407A-AE98-BBE3ADF49A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16-407A-AE98-BBE3ADF49AFE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16-407A-AE98-BBE3ADF49AFE}"/>
              </c:ext>
            </c:extLst>
          </c:dPt>
          <c:cat>
            <c:strRef>
              <c:f>GES!$B$29:$B$31</c:f>
              <c:strCache>
                <c:ptCount val="3"/>
                <c:pt idx="0">
                  <c:v>Consomation collecte</c:v>
                </c:pt>
                <c:pt idx="1">
                  <c:v>Consomation centre de rupture de charge</c:v>
                </c:pt>
                <c:pt idx="2">
                  <c:v>Consomation transprt centre de tri</c:v>
                </c:pt>
              </c:strCache>
            </c:strRef>
          </c:cat>
          <c:val>
            <c:numRef>
              <c:f>GES!$E$29:$E$32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16-407A-AE98-BBE3ADF4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7977758664060801"/>
          <c:y val="0.32902789929036647"/>
          <c:w val="0.52472463868365582"/>
          <c:h val="0.66269077476426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14</xdr:row>
      <xdr:rowOff>4762</xdr:rowOff>
    </xdr:from>
    <xdr:to>
      <xdr:col>10</xdr:col>
      <xdr:colOff>752475</xdr:colOff>
      <xdr:row>19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DE32E37-DC6A-4D9F-9D65-12F13F51D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7</xdr:row>
      <xdr:rowOff>190500</xdr:rowOff>
    </xdr:from>
    <xdr:to>
      <xdr:col>10</xdr:col>
      <xdr:colOff>757238</xdr:colOff>
      <xdr:row>12</xdr:row>
      <xdr:rowOff>200024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89F99A-0B0B-4689-A329-AD9347CEB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14286</xdr:colOff>
      <xdr:row>21</xdr:row>
      <xdr:rowOff>209550</xdr:rowOff>
    </xdr:from>
    <xdr:to>
      <xdr:col>10</xdr:col>
      <xdr:colOff>752475</xdr:colOff>
      <xdr:row>27</xdr:row>
      <xdr:rowOff>19049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CD696C3-9E9A-426C-A380-D7F360B94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23810</xdr:colOff>
      <xdr:row>27</xdr:row>
      <xdr:rowOff>171450</xdr:rowOff>
    </xdr:from>
    <xdr:to>
      <xdr:col>11</xdr:col>
      <xdr:colOff>9525</xdr:colOff>
      <xdr:row>33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6A4E2A4-466D-48B8-AE26-3E7EB53D9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0424-3AC5-44B6-A8EB-3A4EA8745B60}">
  <dimension ref="A1:K58"/>
  <sheetViews>
    <sheetView tabSelected="1" workbookViewId="0">
      <selection sqref="A1:A3"/>
    </sheetView>
  </sheetViews>
  <sheetFormatPr baseColWidth="10" defaultRowHeight="14.5" x14ac:dyDescent="0.35"/>
  <cols>
    <col min="1" max="1" width="13.7265625" customWidth="1"/>
    <col min="2" max="2" width="41.1796875" bestFit="1" customWidth="1"/>
  </cols>
  <sheetData>
    <row r="1" spans="1:11" x14ac:dyDescent="0.35">
      <c r="A1" s="30" t="s">
        <v>23</v>
      </c>
      <c r="B1" s="42" t="s">
        <v>13</v>
      </c>
      <c r="C1" s="43"/>
      <c r="D1" s="43"/>
      <c r="E1" s="43"/>
      <c r="F1" s="43"/>
      <c r="G1" s="43"/>
      <c r="H1" s="44"/>
      <c r="I1" s="39">
        <v>44720</v>
      </c>
      <c r="J1" s="33" t="s">
        <v>0</v>
      </c>
      <c r="K1" s="34"/>
    </row>
    <row r="2" spans="1:11" x14ac:dyDescent="0.35">
      <c r="A2" s="31"/>
      <c r="B2" s="45"/>
      <c r="C2" s="46"/>
      <c r="D2" s="46"/>
      <c r="E2" s="46"/>
      <c r="F2" s="46"/>
      <c r="G2" s="46"/>
      <c r="H2" s="47"/>
      <c r="I2" s="40"/>
      <c r="J2" s="35"/>
      <c r="K2" s="36"/>
    </row>
    <row r="3" spans="1:11" ht="15" thickBot="1" x14ac:dyDescent="0.4">
      <c r="A3" s="32"/>
      <c r="B3" s="48"/>
      <c r="C3" s="49"/>
      <c r="D3" s="49"/>
      <c r="E3" s="49"/>
      <c r="F3" s="49"/>
      <c r="G3" s="49"/>
      <c r="H3" s="50"/>
      <c r="I3" s="41"/>
      <c r="J3" s="37"/>
      <c r="K3" s="38"/>
    </row>
    <row r="4" spans="1:11" ht="15" thickBot="1" x14ac:dyDescent="0.4"/>
    <row r="5" spans="1:11" ht="19" thickBot="1" x14ac:dyDescent="0.4">
      <c r="B5" s="9" t="s">
        <v>2</v>
      </c>
      <c r="C5" s="54" t="s">
        <v>3</v>
      </c>
      <c r="D5" s="55"/>
      <c r="E5" s="10"/>
      <c r="F5" s="10"/>
      <c r="G5" s="11"/>
    </row>
    <row r="6" spans="1:11" ht="19" thickBot="1" x14ac:dyDescent="0.4">
      <c r="B6" s="12"/>
      <c r="C6" s="11"/>
      <c r="D6" s="11"/>
      <c r="E6" s="10"/>
      <c r="F6" s="10"/>
      <c r="G6" s="11"/>
    </row>
    <row r="7" spans="1:11" ht="18.75" customHeight="1" x14ac:dyDescent="0.35">
      <c r="B7" s="56" t="s">
        <v>4</v>
      </c>
      <c r="C7" s="57"/>
      <c r="D7" s="58"/>
      <c r="E7" s="10"/>
      <c r="F7" s="10"/>
      <c r="G7" s="11"/>
    </row>
    <row r="8" spans="1:11" ht="15" thickBot="1" x14ac:dyDescent="0.4">
      <c r="B8" s="59"/>
      <c r="C8" s="60"/>
      <c r="D8" s="61"/>
    </row>
    <row r="9" spans="1:11" ht="15" customHeight="1" x14ac:dyDescent="0.35">
      <c r="A9" s="51" t="s">
        <v>1</v>
      </c>
      <c r="B9" s="21" t="s">
        <v>7</v>
      </c>
      <c r="C9" s="22">
        <v>35</v>
      </c>
      <c r="D9" s="23" t="s">
        <v>6</v>
      </c>
      <c r="E9" s="20"/>
      <c r="F9" s="6"/>
      <c r="G9" s="62"/>
    </row>
    <row r="10" spans="1:11" x14ac:dyDescent="0.35">
      <c r="A10" s="52"/>
      <c r="B10" s="13" t="s">
        <v>8</v>
      </c>
      <c r="C10" s="7">
        <v>10</v>
      </c>
      <c r="D10" s="6" t="s">
        <v>6</v>
      </c>
      <c r="E10" s="20"/>
      <c r="F10" s="6"/>
      <c r="G10" s="62"/>
    </row>
    <row r="11" spans="1:11" x14ac:dyDescent="0.35">
      <c r="A11" s="52"/>
      <c r="B11" s="13" t="s">
        <v>9</v>
      </c>
      <c r="C11" s="5">
        <f>40*45/100</f>
        <v>18</v>
      </c>
      <c r="D11" s="6" t="s">
        <v>6</v>
      </c>
      <c r="E11" s="20"/>
      <c r="F11" s="6"/>
      <c r="G11" s="62"/>
    </row>
    <row r="12" spans="1:11" x14ac:dyDescent="0.35">
      <c r="A12" s="52"/>
      <c r="B12" s="13"/>
      <c r="C12" s="24">
        <f>SUM(C9:C11)</f>
        <v>63</v>
      </c>
      <c r="D12" s="19" t="s">
        <v>6</v>
      </c>
      <c r="E12" s="20"/>
      <c r="F12" s="6"/>
      <c r="G12" s="62"/>
    </row>
    <row r="13" spans="1:11" ht="15" thickBot="1" x14ac:dyDescent="0.4">
      <c r="A13" s="53"/>
      <c r="B13" s="14"/>
      <c r="C13" s="4">
        <f>C12*2.39</f>
        <v>150.57000000000002</v>
      </c>
      <c r="D13" s="3" t="s">
        <v>10</v>
      </c>
      <c r="E13" s="2"/>
      <c r="F13" s="6"/>
      <c r="G13" s="62"/>
    </row>
    <row r="14" spans="1:11" ht="15" thickBot="1" x14ac:dyDescent="0.4"/>
    <row r="15" spans="1:11" ht="15" customHeight="1" x14ac:dyDescent="0.35">
      <c r="A15" s="63" t="s">
        <v>0</v>
      </c>
      <c r="B15" s="8" t="s">
        <v>7</v>
      </c>
      <c r="C15" s="15">
        <v>0</v>
      </c>
      <c r="D15" s="8" t="s">
        <v>6</v>
      </c>
      <c r="E15" s="20">
        <f>ROUND(C15*100/$C$12,1)</f>
        <v>0</v>
      </c>
      <c r="G15" s="16"/>
    </row>
    <row r="16" spans="1:11" x14ac:dyDescent="0.35">
      <c r="A16" s="64"/>
      <c r="B16" s="6" t="s">
        <v>8</v>
      </c>
      <c r="C16" s="5">
        <v>0</v>
      </c>
      <c r="D16" s="6" t="s">
        <v>6</v>
      </c>
      <c r="E16" s="20">
        <f>ROUND(C16*100/$C$12,1)</f>
        <v>0</v>
      </c>
      <c r="G16" s="16"/>
    </row>
    <row r="17" spans="1:7" x14ac:dyDescent="0.35">
      <c r="A17" s="64"/>
      <c r="B17" s="6" t="s">
        <v>9</v>
      </c>
      <c r="C17" s="5">
        <v>18</v>
      </c>
      <c r="D17" s="6" t="s">
        <v>6</v>
      </c>
      <c r="E17" s="20">
        <f>C17</f>
        <v>18</v>
      </c>
      <c r="G17" s="16"/>
    </row>
    <row r="18" spans="1:7" ht="16.5" customHeight="1" x14ac:dyDescent="0.35">
      <c r="A18" s="64"/>
      <c r="B18" s="20"/>
      <c r="C18" s="24">
        <f>SUM(C15:C17)</f>
        <v>18</v>
      </c>
      <c r="D18" s="19" t="s">
        <v>6</v>
      </c>
      <c r="E18" s="20">
        <f>C12-SUM(E15:E17)</f>
        <v>45</v>
      </c>
      <c r="G18" s="16"/>
    </row>
    <row r="19" spans="1:7" ht="15" thickBot="1" x14ac:dyDescent="0.4">
      <c r="A19" s="65"/>
      <c r="B19" s="2"/>
      <c r="C19" s="4">
        <f>C18*2.39</f>
        <v>43.02</v>
      </c>
      <c r="D19" s="3" t="s">
        <v>10</v>
      </c>
      <c r="E19" s="20"/>
      <c r="G19" s="16"/>
    </row>
    <row r="20" spans="1:7" ht="15" customHeight="1" thickBot="1" x14ac:dyDescent="0.4">
      <c r="A20" s="17"/>
      <c r="G20" s="18"/>
    </row>
    <row r="21" spans="1:7" ht="15" customHeight="1" x14ac:dyDescent="0.35">
      <c r="A21" s="17"/>
      <c r="B21" s="56" t="s">
        <v>5</v>
      </c>
      <c r="C21" s="57"/>
      <c r="D21" s="58"/>
      <c r="G21" s="18"/>
    </row>
    <row r="22" spans="1:7" ht="18.75" customHeight="1" thickBot="1" x14ac:dyDescent="0.4">
      <c r="B22" s="59"/>
      <c r="C22" s="60"/>
      <c r="D22" s="61"/>
    </row>
    <row r="23" spans="1:7" ht="15" customHeight="1" x14ac:dyDescent="0.35">
      <c r="A23" s="51" t="s">
        <v>1</v>
      </c>
      <c r="B23" s="21" t="s">
        <v>7</v>
      </c>
      <c r="C23" s="22">
        <v>35</v>
      </c>
      <c r="D23" s="23" t="s">
        <v>6</v>
      </c>
    </row>
    <row r="24" spans="1:7" x14ac:dyDescent="0.35">
      <c r="A24" s="52"/>
      <c r="B24" s="13" t="s">
        <v>8</v>
      </c>
      <c r="C24" s="7">
        <v>10</v>
      </c>
      <c r="D24" s="6" t="s">
        <v>6</v>
      </c>
    </row>
    <row r="25" spans="1:7" x14ac:dyDescent="0.35">
      <c r="A25" s="52"/>
      <c r="B25" s="13" t="s">
        <v>9</v>
      </c>
      <c r="C25" s="5">
        <f>40*70/100</f>
        <v>28</v>
      </c>
      <c r="D25" s="6" t="s">
        <v>6</v>
      </c>
    </row>
    <row r="26" spans="1:7" x14ac:dyDescent="0.35">
      <c r="A26" s="52"/>
      <c r="B26" s="13"/>
      <c r="C26" s="24">
        <f>SUM(C23:C25)</f>
        <v>73</v>
      </c>
      <c r="D26" s="19" t="s">
        <v>6</v>
      </c>
    </row>
    <row r="27" spans="1:7" ht="15" thickBot="1" x14ac:dyDescent="0.4">
      <c r="A27" s="53"/>
      <c r="B27" s="14"/>
      <c r="C27" s="4">
        <f>C26*2.39</f>
        <v>174.47</v>
      </c>
      <c r="D27" s="3" t="s">
        <v>10</v>
      </c>
    </row>
    <row r="28" spans="1:7" ht="15" thickBot="1" x14ac:dyDescent="0.4"/>
    <row r="29" spans="1:7" ht="15" customHeight="1" x14ac:dyDescent="0.35">
      <c r="A29" s="63" t="s">
        <v>0</v>
      </c>
      <c r="B29" s="8" t="s">
        <v>7</v>
      </c>
      <c r="C29" s="15">
        <v>0</v>
      </c>
      <c r="D29" s="8" t="s">
        <v>6</v>
      </c>
      <c r="E29">
        <f>ROUND(C29*100/$C$27,1)</f>
        <v>0</v>
      </c>
    </row>
    <row r="30" spans="1:7" x14ac:dyDescent="0.35">
      <c r="A30" s="64"/>
      <c r="B30" s="6" t="s">
        <v>8</v>
      </c>
      <c r="C30" s="5">
        <v>0</v>
      </c>
      <c r="D30" s="6" t="s">
        <v>6</v>
      </c>
      <c r="E30">
        <f t="shared" ref="E30" si="0">ROUND(C30*100/$C$27,1)</f>
        <v>0</v>
      </c>
    </row>
    <row r="31" spans="1:7" x14ac:dyDescent="0.35">
      <c r="A31" s="64"/>
      <c r="B31" s="6" t="s">
        <v>9</v>
      </c>
      <c r="C31" s="5">
        <v>28</v>
      </c>
      <c r="D31" s="6" t="s">
        <v>6</v>
      </c>
      <c r="E31">
        <f>C31</f>
        <v>28</v>
      </c>
    </row>
    <row r="32" spans="1:7" x14ac:dyDescent="0.35">
      <c r="A32" s="64"/>
      <c r="B32" s="20"/>
      <c r="C32" s="24">
        <f>SUM(C29:C31)</f>
        <v>28</v>
      </c>
      <c r="D32" s="19" t="s">
        <v>6</v>
      </c>
      <c r="E32" s="5">
        <f>C26-SUM(E29:E31)</f>
        <v>45</v>
      </c>
    </row>
    <row r="33" spans="1:9" ht="15" thickBot="1" x14ac:dyDescent="0.4">
      <c r="A33" s="65"/>
      <c r="B33" s="2"/>
      <c r="C33" s="4">
        <f>C32*2.39</f>
        <v>66.92</v>
      </c>
      <c r="D33" s="3" t="s">
        <v>10</v>
      </c>
    </row>
    <row r="34" spans="1:9" ht="15" thickBot="1" x14ac:dyDescent="0.4"/>
    <row r="35" spans="1:9" x14ac:dyDescent="0.35">
      <c r="A35" s="66" t="s">
        <v>14</v>
      </c>
      <c r="B35" s="25" t="s">
        <v>12</v>
      </c>
      <c r="C35" s="25">
        <f>C13*200+C27*100</f>
        <v>47561</v>
      </c>
      <c r="D35" s="26" t="s">
        <v>10</v>
      </c>
    </row>
    <row r="36" spans="1:9" ht="15" thickBot="1" x14ac:dyDescent="0.4">
      <c r="A36" s="41"/>
      <c r="B36" s="27" t="s">
        <v>11</v>
      </c>
      <c r="C36" s="27">
        <f>C19*200+C33*100</f>
        <v>15296</v>
      </c>
      <c r="D36" s="28" t="s">
        <v>10</v>
      </c>
    </row>
    <row r="38" spans="1:9" x14ac:dyDescent="0.35">
      <c r="B38" s="67"/>
      <c r="C38" s="68"/>
      <c r="D38" s="68"/>
      <c r="E38" s="68"/>
      <c r="F38" s="68"/>
      <c r="G38" s="68"/>
      <c r="H38" s="68"/>
      <c r="I38" s="68"/>
    </row>
    <row r="39" spans="1:9" x14ac:dyDescent="0.35">
      <c r="B39" s="68"/>
      <c r="C39" s="68"/>
      <c r="D39" s="68"/>
      <c r="E39" s="68"/>
      <c r="F39" s="68"/>
      <c r="G39" s="68"/>
      <c r="H39" s="68"/>
      <c r="I39" s="68"/>
    </row>
    <row r="40" spans="1:9" x14ac:dyDescent="0.35">
      <c r="B40" s="29" t="s">
        <v>16</v>
      </c>
    </row>
    <row r="41" spans="1:9" x14ac:dyDescent="0.35">
      <c r="A41" s="29" t="s">
        <v>1</v>
      </c>
      <c r="B41" t="s">
        <v>15</v>
      </c>
    </row>
    <row r="42" spans="1:9" x14ac:dyDescent="0.35">
      <c r="A42" s="29" t="s">
        <v>20</v>
      </c>
      <c r="B42" t="s">
        <v>18</v>
      </c>
    </row>
    <row r="43" spans="1:9" x14ac:dyDescent="0.35">
      <c r="A43" s="29" t="s">
        <v>21</v>
      </c>
      <c r="B43" t="s">
        <v>17</v>
      </c>
    </row>
    <row r="44" spans="1:9" x14ac:dyDescent="0.35">
      <c r="A44" s="29" t="s">
        <v>22</v>
      </c>
      <c r="B44" t="s">
        <v>19</v>
      </c>
    </row>
    <row r="45" spans="1:9" x14ac:dyDescent="0.35">
      <c r="A45" s="29"/>
    </row>
    <row r="48" spans="1:9" x14ac:dyDescent="0.35">
      <c r="B48" s="1"/>
      <c r="C48" s="1"/>
      <c r="D48" s="1"/>
      <c r="E48" s="1"/>
      <c r="F48" s="1"/>
      <c r="G48" s="1"/>
      <c r="H48" s="1"/>
      <c r="I48" s="1"/>
    </row>
    <row r="49" spans="2:9" x14ac:dyDescent="0.35">
      <c r="B49" s="1"/>
      <c r="C49" s="1"/>
      <c r="D49" s="1"/>
      <c r="E49" s="1"/>
      <c r="F49" s="1"/>
      <c r="G49" s="1"/>
      <c r="H49" s="1"/>
      <c r="I49" s="1"/>
    </row>
    <row r="50" spans="2:9" x14ac:dyDescent="0.35">
      <c r="B50" s="1"/>
      <c r="C50" s="1"/>
      <c r="D50" s="1"/>
      <c r="E50" s="1"/>
      <c r="F50" s="1"/>
      <c r="G50" s="1"/>
      <c r="H50" s="1"/>
      <c r="I50" s="1"/>
    </row>
    <row r="51" spans="2:9" x14ac:dyDescent="0.35">
      <c r="B51" s="1"/>
      <c r="C51" s="1"/>
      <c r="D51" s="1"/>
      <c r="E51" s="1"/>
      <c r="F51" s="1"/>
      <c r="G51" s="1"/>
      <c r="H51" s="1"/>
      <c r="I51" s="1"/>
    </row>
    <row r="52" spans="2:9" x14ac:dyDescent="0.35">
      <c r="B52" s="1"/>
      <c r="C52" s="1"/>
      <c r="D52" s="1"/>
      <c r="E52" s="1"/>
      <c r="F52" s="1"/>
      <c r="G52" s="1"/>
      <c r="H52" s="1"/>
      <c r="I52" s="1"/>
    </row>
    <row r="53" spans="2:9" x14ac:dyDescent="0.35">
      <c r="B53" s="1"/>
      <c r="C53" s="1"/>
      <c r="D53" s="1"/>
      <c r="E53" s="1"/>
      <c r="F53" s="1"/>
      <c r="G53" s="1"/>
      <c r="H53" s="1"/>
      <c r="I53" s="1"/>
    </row>
    <row r="54" spans="2:9" x14ac:dyDescent="0.35">
      <c r="B54" s="1"/>
      <c r="C54" s="1"/>
      <c r="D54" s="1"/>
      <c r="E54" s="1"/>
      <c r="F54" s="1"/>
      <c r="G54" s="1"/>
      <c r="H54" s="1"/>
      <c r="I54" s="1"/>
    </row>
    <row r="55" spans="2:9" x14ac:dyDescent="0.35">
      <c r="B55" s="1"/>
      <c r="C55" s="1"/>
      <c r="D55" s="1"/>
      <c r="E55" s="1"/>
      <c r="F55" s="1"/>
      <c r="G55" s="1"/>
      <c r="H55" s="1"/>
      <c r="I55" s="1"/>
    </row>
    <row r="56" spans="2:9" x14ac:dyDescent="0.35">
      <c r="B56" s="1"/>
      <c r="C56" s="1"/>
      <c r="D56" s="1"/>
      <c r="E56" s="1"/>
      <c r="F56" s="1"/>
      <c r="G56" s="1"/>
      <c r="H56" s="1"/>
      <c r="I56" s="1"/>
    </row>
    <row r="57" spans="2:9" x14ac:dyDescent="0.35">
      <c r="B57" s="1"/>
      <c r="C57" s="1"/>
      <c r="D57" s="1"/>
      <c r="E57" s="1"/>
      <c r="F57" s="1"/>
      <c r="G57" s="1"/>
      <c r="H57" s="1"/>
      <c r="I57" s="1"/>
    </row>
    <row r="58" spans="2:9" x14ac:dyDescent="0.35">
      <c r="B58" s="1"/>
      <c r="C58" s="1"/>
      <c r="D58" s="1"/>
      <c r="E58" s="1"/>
      <c r="F58" s="1"/>
      <c r="G58" s="1"/>
      <c r="H58" s="1"/>
      <c r="I58" s="1"/>
    </row>
  </sheetData>
  <mergeCells count="14">
    <mergeCell ref="A15:A19"/>
    <mergeCell ref="A23:A27"/>
    <mergeCell ref="A29:A33"/>
    <mergeCell ref="A35:A36"/>
    <mergeCell ref="B38:I39"/>
    <mergeCell ref="B21:D22"/>
    <mergeCell ref="A1:A3"/>
    <mergeCell ref="J1:K3"/>
    <mergeCell ref="I1:I3"/>
    <mergeCell ref="B1:H3"/>
    <mergeCell ref="A9:A13"/>
    <mergeCell ref="C5:D5"/>
    <mergeCell ref="B7:D8"/>
    <mergeCell ref="G9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 FOURNIER</cp:lastModifiedBy>
  <dcterms:created xsi:type="dcterms:W3CDTF">2022-03-30T14:24:37Z</dcterms:created>
  <dcterms:modified xsi:type="dcterms:W3CDTF">2022-12-02T11:01:31Z</dcterms:modified>
</cp:coreProperties>
</file>