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08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ean-michelvincent/Desktop/candidature AL Tableur carbone entreprise/AL Dossier de candidature TCE/"/>
    </mc:Choice>
  </mc:AlternateContent>
  <xr:revisionPtr revIDLastSave="0" documentId="13_ncr:1_{57334936-C2CB-AE49-A8AD-DC5DD9FE9918}" xr6:coauthVersionLast="47" xr6:coauthVersionMax="47" xr10:uidLastSave="{00000000-0000-0000-0000-000000000000}"/>
  <bookViews>
    <workbookView xWindow="1340" yWindow="2640" windowWidth="29400" windowHeight="17260" tabRatio="50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99" i="1" l="1"/>
  <c r="B85" i="1"/>
  <c r="C89" i="1"/>
  <c r="B89" i="1"/>
  <c r="C87" i="1"/>
  <c r="B87" i="1"/>
  <c r="C85" i="1"/>
  <c r="E41" i="1"/>
  <c r="E49" i="1" s="1"/>
  <c r="E43" i="1"/>
  <c r="E47" i="1"/>
  <c r="E54" i="1"/>
  <c r="E55" i="1"/>
  <c r="E56" i="1"/>
  <c r="E57" i="1"/>
  <c r="E62" i="1"/>
  <c r="E63" i="1"/>
  <c r="E64" i="1"/>
  <c r="E65" i="1"/>
  <c r="E69" i="1"/>
  <c r="E70" i="1"/>
  <c r="E71" i="1"/>
  <c r="E72" i="1"/>
  <c r="E75" i="1"/>
  <c r="E76" i="1"/>
  <c r="E77" i="1"/>
  <c r="E106" i="1"/>
  <c r="E107" i="1"/>
  <c r="E108" i="1"/>
  <c r="E109" i="1"/>
  <c r="E117" i="1"/>
  <c r="E118" i="1"/>
  <c r="E120" i="1"/>
  <c r="E121" i="1"/>
  <c r="C128" i="1"/>
  <c r="E135" i="1"/>
  <c r="E136" i="1"/>
  <c r="E137" i="1" s="1"/>
  <c r="E139" i="1"/>
  <c r="E140" i="1"/>
  <c r="E141" i="1"/>
  <c r="E147" i="1"/>
  <c r="E151" i="1" s="1"/>
  <c r="E148" i="1"/>
  <c r="E149" i="1"/>
  <c r="C122" i="1"/>
  <c r="E122" i="1" l="1"/>
  <c r="D128" i="1" s="1"/>
  <c r="E128" i="1" s="1"/>
  <c r="F130" i="1" s="1"/>
  <c r="E142" i="1"/>
  <c r="E66" i="1"/>
  <c r="E144" i="1"/>
  <c r="F153" i="1" s="1"/>
  <c r="E90" i="1"/>
  <c r="E58" i="1"/>
  <c r="E78" i="1"/>
  <c r="E80" i="1" l="1"/>
  <c r="E92" i="1"/>
  <c r="E94" i="1" s="1"/>
  <c r="F101" i="1" s="1"/>
  <c r="F157" i="1" s="1"/>
</calcChain>
</file>

<file path=xl/sharedStrings.xml><?xml version="1.0" encoding="utf-8"?>
<sst xmlns="http://schemas.openxmlformats.org/spreadsheetml/2006/main" count="240" uniqueCount="188">
  <si>
    <t>TOTAL EMISSIONS ENTREPRISE EN TCO2e</t>
    <phoneticPr fontId="4" type="noConversion"/>
  </si>
  <si>
    <t>SOUS-TOTAL EMISSIONS D'UTILISATION DES PRODUITS EN TCO2e</t>
    <phoneticPr fontId="4" type="noConversion"/>
  </si>
  <si>
    <t>SOUS-TOTAL EMISSIONS DE LA VALEUR AJOUTEE BRUTE hors impôts et subventions EN TCO2e</t>
    <phoneticPr fontId="4" type="noConversion"/>
  </si>
  <si>
    <t>SOUS-TOTAL EMISSIONS DES CONSOMMATIONS INTERMEDIAIRES EN TCO2e</t>
    <phoneticPr fontId="4" type="noConversion"/>
  </si>
  <si>
    <t xml:space="preserve">km de vols en classe économique: </t>
    <phoneticPr fontId="4" type="noConversion"/>
  </si>
  <si>
    <t>ex:  10 vols de 1000km aller, inscrire 20000 km case vols inférieurs à 1000 km aller</t>
    <phoneticPr fontId="4" type="noConversion"/>
  </si>
  <si>
    <t xml:space="preserve">Avions </t>
    <phoneticPr fontId="4" type="noConversion"/>
  </si>
  <si>
    <t>Voitures</t>
    <phoneticPr fontId="4" type="noConversion"/>
  </si>
  <si>
    <t>Camions</t>
    <phoneticPr fontId="4" type="noConversion"/>
  </si>
  <si>
    <t>sous-total transports</t>
    <phoneticPr fontId="4" type="noConversion"/>
  </si>
  <si>
    <t>sous-total consommations d'énergies bâtiments machines et transports</t>
    <phoneticPr fontId="4" type="noConversion"/>
  </si>
  <si>
    <t>gCO2e/passager.km</t>
    <phoneticPr fontId="4" type="noConversion"/>
  </si>
  <si>
    <t>280/180</t>
    <phoneticPr fontId="4" type="noConversion"/>
  </si>
  <si>
    <t>580/440</t>
    <phoneticPr fontId="4" type="noConversion"/>
  </si>
  <si>
    <t>870/560</t>
    <phoneticPr fontId="4" type="noConversion"/>
  </si>
  <si>
    <t>sous-total avions</t>
    <phoneticPr fontId="4" type="noConversion"/>
  </si>
  <si>
    <t xml:space="preserve">km de vol supérieur à 2000km aller </t>
    <phoneticPr fontId="4" type="noConversion"/>
  </si>
  <si>
    <t xml:space="preserve">km de vol inférieur à 2000km aller </t>
    <phoneticPr fontId="4" type="noConversion"/>
  </si>
  <si>
    <t>km de vols en classe affaire</t>
    <phoneticPr fontId="4" type="noConversion"/>
  </si>
  <si>
    <t>km  de vols en premium</t>
    <phoneticPr fontId="4" type="noConversion"/>
  </si>
  <si>
    <t>TCO2e</t>
    <phoneticPr fontId="4" type="noConversion"/>
  </si>
  <si>
    <t xml:space="preserve">Autobus </t>
  </si>
  <si>
    <t>passager.km</t>
  </si>
  <si>
    <t>kgCO2e/passager.km</t>
  </si>
  <si>
    <t>Autobus gazole-GNV</t>
  </si>
  <si>
    <t>Autobus Hybride parallèle et série</t>
  </si>
  <si>
    <t>Autobus électrique</t>
  </si>
  <si>
    <t>Emissions des consommations intermédiaires  hors consommations d'énergie</t>
  </si>
  <si>
    <t>kEuros</t>
    <phoneticPr fontId="4" type="noConversion"/>
  </si>
  <si>
    <t>cartographie achats et comptage carbone pour des choix éclairés</t>
  </si>
  <si>
    <t>dont consommations d'énergies</t>
  </si>
  <si>
    <t>sous-total consommations intermédiaires hors énergies</t>
  </si>
  <si>
    <t xml:space="preserve">Personnel </t>
  </si>
  <si>
    <t>Nombre ETP</t>
    <phoneticPr fontId="4" type="noConversion"/>
  </si>
  <si>
    <t>TCO2e/ETP</t>
    <phoneticPr fontId="4" type="noConversion"/>
  </si>
  <si>
    <t>Sources</t>
  </si>
  <si>
    <t>formation compter carbone et agir, dans l'entreprise (avec le tableur entreprise) et chez soi (avec le tableur familial)</t>
  </si>
  <si>
    <t>www.agirlocal.org</t>
  </si>
  <si>
    <t>rénovation thermique en écomatériaux</t>
    <phoneticPr fontId="4" type="noConversion"/>
  </si>
  <si>
    <t>sous-total personnel</t>
    <phoneticPr fontId="4" type="noConversion"/>
  </si>
  <si>
    <t>a- Bâtiments et machines</t>
    <phoneticPr fontId="4" type="noConversion"/>
  </si>
  <si>
    <t>1- Emissions des consommations d’énergie de l'entreprise</t>
    <phoneticPr fontId="4" type="noConversion"/>
  </si>
  <si>
    <t>b- transports</t>
    <phoneticPr fontId="4" type="noConversion"/>
  </si>
  <si>
    <t xml:space="preserve">sous-total véhicules </t>
    <phoneticPr fontId="4" type="noConversion"/>
  </si>
  <si>
    <t>PAR TYPES D'EMETTEUR</t>
    <phoneticPr fontId="4" type="noConversion"/>
  </si>
  <si>
    <t xml:space="preserve">Pour les bâtiments et les rénovations lourdes, les émissions calculées à partir des m2 loués ou achetés sont "amories" sur 15 ans, cote mal taillée entre le clos-couvert ( 30 ans), les équipements techniques (15 ans) et du reste du second œuvre (7 ans) </t>
  </si>
  <si>
    <t xml:space="preserve"> </t>
  </si>
  <si>
    <t xml:space="preserve">imobilisations brutes </t>
  </si>
  <si>
    <t>durée d'amortissement en années</t>
  </si>
  <si>
    <t>kEuros</t>
    <phoneticPr fontId="4" type="noConversion"/>
  </si>
  <si>
    <t>machines</t>
  </si>
  <si>
    <t>Voitures, camions, VUL</t>
  </si>
  <si>
    <t xml:space="preserve">dito </t>
  </si>
  <si>
    <t>M2</t>
  </si>
  <si>
    <t>TCO2e/M2</t>
  </si>
  <si>
    <t>Bâtiments fossiles (béton, métal…loués ou achetés)</t>
  </si>
  <si>
    <t xml:space="preserve">base carbone, Europe, tableur Agirlocal, pour R+1-2 </t>
  </si>
  <si>
    <t>rénovation écomatériaux</t>
  </si>
  <si>
    <t xml:space="preserve">Gratuit, il permet d'engager la réduction des émissions les plus faciles, les moins chères, les plus efficaces à décider. </t>
    <phoneticPr fontId="4" type="noConversion"/>
  </si>
  <si>
    <t xml:space="preserve"> Au vu des entreprises grandes et petites  qui s'y sont lancées, réduire ses émissions est synonyme d'économies.</t>
    <phoneticPr fontId="4" type="noConversion"/>
  </si>
  <si>
    <t>keuros</t>
  </si>
  <si>
    <t>Valeur ajoutée brute de l'entreprise</t>
  </si>
  <si>
    <t>Masse salariale</t>
  </si>
  <si>
    <t>Solde</t>
  </si>
  <si>
    <t>I- Emissions des consommations intermédiaires</t>
  </si>
  <si>
    <t>kWh</t>
  </si>
  <si>
    <t>kgCO2e/kWh</t>
  </si>
  <si>
    <t>Electricité</t>
  </si>
  <si>
    <t>Ademe-RTE et évaluation moyenne Agirlocal</t>
  </si>
  <si>
    <t>travailler les heures de pointe</t>
  </si>
  <si>
    <t>dont process (calculé si pas mesuré)</t>
  </si>
  <si>
    <t>Gaz</t>
  </si>
  <si>
    <t>TABLEUR CARBONE ENTREPRISE</t>
    <phoneticPr fontId="4" type="noConversion"/>
  </si>
  <si>
    <t>Ces émissions ne s'amortissent pas comme les investissements en euros. Générées à l'investissement, le CO2 disparaît de l'atmosphère à raison de 4/1000 par an…Un prorata d'émissions peut être néanmoins évalué</t>
    <phoneticPr fontId="4" type="noConversion"/>
  </si>
  <si>
    <t>N'oubliez pas de coopérer, avec votre fédération d'entreprise en particulier, de co-construire la démarche Agirlocal,</t>
    <phoneticPr fontId="4" type="noConversion"/>
  </si>
  <si>
    <t>Valeur ajoutée brute hors personnel et consommation de capital</t>
  </si>
  <si>
    <t xml:space="preserve">  2024-09-10 ; Version alpha</t>
    <phoneticPr fontId="4" type="noConversion"/>
  </si>
  <si>
    <t>privilégier l'utilisation des véhicules basses émissions/modifer le parc</t>
  </si>
  <si>
    <t>Diesel routier, incorporation 7 % de biodiesel</t>
  </si>
  <si>
    <t>Essence</t>
  </si>
  <si>
    <t>GNC</t>
  </si>
  <si>
    <t>GPL</t>
  </si>
  <si>
    <t>km</t>
  </si>
  <si>
    <t>TCO2e/km</t>
  </si>
  <si>
    <t>camion 7,5-12 tonnes</t>
  </si>
  <si>
    <t>camion 19 tonnes</t>
  </si>
  <si>
    <t>camion 26-40 tonnes</t>
  </si>
  <si>
    <t>1 à 4 ans</t>
    <phoneticPr fontId="4" type="noConversion"/>
  </si>
  <si>
    <t>5 à 8 ans</t>
    <phoneticPr fontId="4" type="noConversion"/>
  </si>
  <si>
    <t>sous-total émissions fabrication</t>
    <phoneticPr fontId="4" type="noConversion"/>
  </si>
  <si>
    <t>TCO2e/an</t>
    <phoneticPr fontId="4" type="noConversion"/>
  </si>
  <si>
    <t>heures/an</t>
    <phoneticPr fontId="4" type="noConversion"/>
  </si>
  <si>
    <t xml:space="preserve">kW </t>
    <phoneticPr fontId="4" type="noConversion"/>
  </si>
  <si>
    <t>litres/an</t>
    <phoneticPr fontId="4" type="noConversion"/>
  </si>
  <si>
    <t xml:space="preserve">Insee et tableur carbone Agirlrocal émissions 0-E/C/CSD </t>
    <phoneticPr fontId="4" type="noConversion"/>
  </si>
  <si>
    <t>tableur Agirlocal émissions matières et déchets entreprises</t>
    <phoneticPr fontId="4" type="noConversion"/>
  </si>
  <si>
    <t>achats bas carbone en coût global</t>
  </si>
  <si>
    <t>achats bas carbone en coût global</t>
    <phoneticPr fontId="4" type="noConversion"/>
  </si>
  <si>
    <r>
      <rPr>
        <b/>
        <sz val="14"/>
        <rFont val="Verdana"/>
        <family val="2"/>
      </rPr>
      <t>Dans un deuxième temps</t>
    </r>
    <r>
      <rPr>
        <sz val="14"/>
        <rFont val="Verdana"/>
        <family val="2"/>
      </rPr>
      <t xml:space="preserve">, quelques pistes pour customiser ce tableur carbone généraliste </t>
    </r>
    <phoneticPr fontId="4" type="noConversion"/>
  </si>
  <si>
    <t xml:space="preserve">Faites travailler des juniors-entreprises, des associations d'élèves, des stagiaires, des apprentis ; ils sont vos salariés et vos pairs de demain.Leurs professeurs ont un savoir-faire précieux. </t>
    <phoneticPr fontId="4" type="noConversion"/>
  </si>
  <si>
    <r>
      <t>Une proposition de démarche globale au sein de l'entreprise est présentée en fin de tableur sous l'intitulé "</t>
    </r>
    <r>
      <rPr>
        <b/>
        <sz val="12"/>
        <rFont val="Verdana"/>
        <family val="2"/>
      </rPr>
      <t>COMPTER CARBONE ET AGIR</t>
    </r>
    <r>
      <rPr>
        <sz val="12"/>
        <rFont val="Verdana"/>
        <family val="2"/>
      </rPr>
      <t>"</t>
    </r>
    <phoneticPr fontId="4" type="noConversion"/>
  </si>
  <si>
    <t>Ce tableur vise à évaluer en première approche l'empreinte carbone d'une entreprise qui n'est pas réglementairement astreinte au bilan carbone.</t>
    <phoneticPr fontId="4" type="noConversion"/>
  </si>
  <si>
    <t>Employés et Ouvriers</t>
    <phoneticPr fontId="4" type="noConversion"/>
  </si>
  <si>
    <t xml:space="preserve">MODE D'EMPLOI:  </t>
  </si>
  <si>
    <t>Remplir les cases oranges : avec des sous-détails à conserver pour établir votre propre tableau de bord, les énergies du process entreprise par exemple</t>
  </si>
  <si>
    <t xml:space="preserve">Le résultat s'affiche en jaune. </t>
  </si>
  <si>
    <t>QUANTITES/AN</t>
  </si>
  <si>
    <t>EMISSIONS PAR POSTE</t>
  </si>
  <si>
    <t>ACTIONS</t>
  </si>
  <si>
    <t xml:space="preserve"> TCO2e</t>
  </si>
  <si>
    <t>Consommation de capital</t>
  </si>
  <si>
    <t xml:space="preserve"> Pour les machines et voéhicules, à partir des immobilisations brutes, sur la durée d'amortissement physique moyenne, en années. Par défaut, prendre la consommation en capital</t>
  </si>
  <si>
    <t>tableur Agirlocal émissions matières et déchets entreprises</t>
    <phoneticPr fontId="4" type="noConversion"/>
  </si>
  <si>
    <t>travailler la conception des produits,leurs consommations d'énergies, leurs matières, leur réparabilité, leur facilité de réutilisation, de recyclage</t>
    <phoneticPr fontId="4" type="noConversion"/>
  </si>
  <si>
    <t>Lorsque le tableur fédéral est suffisamment customisé pour être affiché sur le site de votre fédération, envoyez l'adresse à Agirlocal, pour partage.</t>
    <phoneticPr fontId="4" type="noConversion"/>
  </si>
  <si>
    <t xml:space="preserve">(2) L'intérêt est de vous construire une stratégie, opérationnelle, pilotée. En mesurant vos économies réalisées en regard de  vos émissions prévisionnelles. </t>
    <phoneticPr fontId="4" type="noConversion"/>
  </si>
  <si>
    <t xml:space="preserve">Mobilisez votre fédération d'entreprise : elle a les moyens de faire appel aux bureaux d'études pour ce faire; </t>
    <phoneticPr fontId="4" type="noConversion"/>
  </si>
  <si>
    <t>source Ademe-RTE et évaluation moyenne Agirlocal</t>
  </si>
  <si>
    <t>abaisser le rapport consommation/efficacité; changer d'énergie</t>
  </si>
  <si>
    <t>gazole non routier</t>
  </si>
  <si>
    <t>base carbone</t>
  </si>
  <si>
    <t>remplacement par du biogaz</t>
  </si>
  <si>
    <t>litres</t>
  </si>
  <si>
    <t>kgCO2e/litre</t>
  </si>
  <si>
    <t>Fuel</t>
  </si>
  <si>
    <t>remplacement par une énergie renouvelable à commencer parbiofuel</t>
  </si>
  <si>
    <t xml:space="preserve">sous-total bâtiments et machines </t>
  </si>
  <si>
    <t>véhicule.km</t>
  </si>
  <si>
    <t>kgCO2e/véhicule.km</t>
  </si>
  <si>
    <t>échanger les voitures longs kilomètrages à fortes émissions contre basses émissions/modifer le parc</t>
  </si>
  <si>
    <t xml:space="preserve"> essence</t>
  </si>
  <si>
    <t>base carbone (1)</t>
  </si>
  <si>
    <t xml:space="preserve"> diesel</t>
  </si>
  <si>
    <t>dito</t>
  </si>
  <si>
    <t xml:space="preserve"> hybride</t>
  </si>
  <si>
    <t xml:space="preserve"> électrique</t>
  </si>
  <si>
    <t>sous-total</t>
  </si>
  <si>
    <t>Pour l'estimation de la tonne-km, évaluer la charge moyenne transportée à l'année, par défaut, 1,5 t</t>
  </si>
  <si>
    <t>Véhicules utilitaires &lt; 3,5 tonnes</t>
  </si>
  <si>
    <t>t.km</t>
  </si>
  <si>
    <t>kgCO2e/t.km</t>
  </si>
  <si>
    <t>III- Emissions d’utilisation des  produits (1)</t>
    <phoneticPr fontId="4" type="noConversion"/>
  </si>
  <si>
    <t>sous-total</t>
    <phoneticPr fontId="4" type="noConversion"/>
  </si>
  <si>
    <t>énergies d'utilisation</t>
    <phoneticPr fontId="4" type="noConversion"/>
  </si>
  <si>
    <t xml:space="preserve">sous-total énergies d'utilisation </t>
    <phoneticPr fontId="4" type="noConversion"/>
  </si>
  <si>
    <t>émissions des énergies grises</t>
    <phoneticPr fontId="4" type="noConversion"/>
  </si>
  <si>
    <t>TCO2e/kEuros CA</t>
    <phoneticPr fontId="4" type="noConversion"/>
  </si>
  <si>
    <t>9 à 15 ans</t>
    <phoneticPr fontId="4" type="noConversion"/>
  </si>
  <si>
    <t xml:space="preserve">Faire émerger des personnes référentes par grands postes (ou groupes de grands postes) : </t>
    <phoneticPr fontId="4" type="noConversion"/>
  </si>
  <si>
    <t xml:space="preserve">                         personnel, achats, immobilisations brutes, bâtiments, consommations d'énergies, énergies d'utilisation des produits</t>
    <phoneticPr fontId="4" type="noConversion"/>
  </si>
  <si>
    <t>Etablir progressivement une vision collective des enjeux et créer de l'intelligence collective climat/économie/bien-être</t>
    <phoneticPr fontId="4" type="noConversion"/>
  </si>
  <si>
    <t>EMISSIONS/UNITE</t>
    <phoneticPr fontId="4" type="noConversion"/>
  </si>
  <si>
    <t xml:space="preserve"> d'envoyer au jury les solutions les plus efficaces que vous avez mises au point, en interne et avec des bureaux d'étude  </t>
    <phoneticPr fontId="4" type="noConversion"/>
  </si>
  <si>
    <t>A partir du sous-détail initial, rechercher les émissions par unités physiques adaptées à votre type d'entreprise pour préciser vos lignes d'émissions; exemple les achats par grands types.</t>
    <phoneticPr fontId="4" type="noConversion"/>
  </si>
  <si>
    <t xml:space="preserve">travailler les process et les déchets; éviter (coût global), réutiliser, recycler, traiter </t>
    <phoneticPr fontId="4" type="noConversion"/>
  </si>
  <si>
    <t>II- Emissions de la valeur ajoutée (brute, hors impôts et subventions)</t>
    <phoneticPr fontId="4" type="noConversion"/>
  </si>
  <si>
    <t>(1) regroupements et arrondis Agirlocal</t>
    <phoneticPr fontId="4" type="noConversion"/>
  </si>
  <si>
    <t>sous-total voitures</t>
    <phoneticPr fontId="4" type="noConversion"/>
  </si>
  <si>
    <t>sous-total VUL</t>
    <phoneticPr fontId="4" type="noConversion"/>
  </si>
  <si>
    <t>sous-total camions</t>
    <phoneticPr fontId="4" type="noConversion"/>
  </si>
  <si>
    <t>sous-total autobus</t>
    <phoneticPr fontId="4" type="noConversion"/>
  </si>
  <si>
    <t>privilégier l'utilisation des véhicules basses émissions/modifer le parc</t>
    <phoneticPr fontId="4" type="noConversion"/>
  </si>
  <si>
    <t>TCO2e/kEurosVAB hors I&amp;S</t>
    <phoneticPr fontId="4" type="noConversion"/>
  </si>
  <si>
    <t>Sources émissions par unité</t>
    <phoneticPr fontId="4" type="noConversion"/>
  </si>
  <si>
    <t>Cadres</t>
    <phoneticPr fontId="4" type="noConversion"/>
  </si>
  <si>
    <t>Cadres Supérieurs et Dirigeants</t>
    <phoneticPr fontId="4" type="noConversion"/>
  </si>
  <si>
    <t>Voir d'aboutir à la création d'une coopérative carbone créant un écosystème local porteur de développements économiques.</t>
    <phoneticPr fontId="4" type="noConversion"/>
  </si>
  <si>
    <t xml:space="preserve">Sources principales : Insee, eurostat, base carbone Ademe ainsi que données et tableurs Agirlocal issus. Exemple: tableur carbone émissions Ouvriers-Employés/Cadres/Cadres Supérieurs et dirigeants </t>
    <phoneticPr fontId="4" type="noConversion"/>
  </si>
  <si>
    <t xml:space="preserve">NB: le coût global d'un investissement est la somme du coût de l'investissement et du coût de fonctionnement dans la durée de vie de l'investissement </t>
    <phoneticPr fontId="4" type="noConversion"/>
  </si>
  <si>
    <t>L'utilisation du ratio kCO2e économisé par euro investi (en coût global) ou dépensé permet de comparer les actions entre-elles. Certaines actions ne coûtent rien.</t>
    <phoneticPr fontId="4" type="noConversion"/>
  </si>
  <si>
    <t>Ce tableur n'est pas un bilan carbone au sens réglementaire du terme, qui demande plus de temps et d'argent.</t>
    <phoneticPr fontId="4" type="noConversion"/>
  </si>
  <si>
    <t xml:space="preserve"> L'intérêt supplémentaire étant alors de vendre des crédits carbone certifiés. </t>
    <phoneticPr fontId="4" type="noConversion"/>
  </si>
  <si>
    <t>Montant total des consommations intermédiaires</t>
    <phoneticPr fontId="4" type="noConversion"/>
  </si>
  <si>
    <t>Les lignes surlignées en vert suggèrent des actions.</t>
    <phoneticPr fontId="4" type="noConversion"/>
  </si>
  <si>
    <t xml:space="preserve"> Le tableur est donc conçu pour vous permettre d'identifier les principaux postes d'émissions de l'entreprise et fixer leurs ordres de grandeur.  </t>
    <phoneticPr fontId="4" type="noConversion"/>
  </si>
  <si>
    <t>Simple, il demande peu de temps pour fournir les données, la plupart comptables.</t>
    <phoneticPr fontId="4" type="noConversion"/>
  </si>
  <si>
    <t xml:space="preserve"> En rendant familiers les connaissances et savoir-faire nécessaires, il éclaire de ce que chacun peut faire à son niveau.</t>
    <phoneticPr fontId="4" type="noConversion"/>
  </si>
  <si>
    <t>DEMARCHE : COMPTER CARBONE ET AGIR</t>
    <phoneticPr fontId="4" type="noConversion"/>
  </si>
  <si>
    <t>DESIGNER UN-E CHEF-FE DE PROJET POUR PILOTER LA DEMARCHE</t>
    <phoneticPr fontId="4" type="noConversion"/>
  </si>
  <si>
    <t>CONSTRUIRE ET TENIR UN TABLEAU DE BORD EUROS-QUANTITES PHYSIQUES-CARBONE PAR LIGNES, PROGRESSIVEMENT DETAILLE (2)</t>
    <phoneticPr fontId="4" type="noConversion"/>
  </si>
  <si>
    <r>
      <rPr>
        <b/>
        <sz val="14"/>
        <rFont val="Verdana"/>
        <family val="2"/>
      </rPr>
      <t>Commencer</t>
    </r>
    <r>
      <rPr>
        <sz val="14"/>
        <rFont val="Verdana"/>
        <family val="2"/>
      </rPr>
      <t xml:space="preserve"> par les réductions d'émissions les plus faciles, les moins chères, les plus efficaces à décider : elles sont motivantes.</t>
    </r>
    <phoneticPr fontId="4" type="noConversion"/>
  </si>
  <si>
    <t xml:space="preserve">Pour le dirigeant et ses salariés, sa principale valeur ajoutée est de donner les clés pour s'emparer des enjeux climatique ; </t>
  </si>
  <si>
    <t>Ce qui permet de choisir les actions les plus efficaces, les plus faciles, les moins chères, celles qui rapportent le plus;</t>
  </si>
  <si>
    <t xml:space="preserve">Les actions engagées pour économiser du CO2e peuvent être alors chiffrées et leur potentiel mis en regard de ceux du tableur de l'entreprise. </t>
  </si>
  <si>
    <t xml:space="preserve"> NB la Tonne CO2e met en équivalence les 7 gaz à effet de serre en ramenant leur effet de serre (pouvoir de réchauffement global) à celui du CO2à la façon des monnaies nationales ramenées à la monnaie dominante, le dollar</t>
  </si>
  <si>
    <t>Avec les co-bénéfices significatifs sur les coûts, la santé et l’emploi, et donc sur la compétitivité, l’absentéisme, le développement économique local.</t>
  </si>
  <si>
    <t>Il permet de rapprocher le coût réel d'un investissement en euros avec le coût réel en CO2e</t>
  </si>
  <si>
    <t>Relié informatiquement à rien, ce tableur préserve votre souveraineté : confidentialité des comptes, du bilan, des résultats du calcul, liberté de conservation des données sans payer, liberté d’utilisation de l’outil à long terme.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</si>
</sst>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7" x14ac:knownFonts="1">
    <font>
      <sz val="10"/>
      <name val="Verdana"/>
    </font>
    <font>
      <b/>
      <sz val="1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b/>
      <sz val="20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14"/>
      <name val="Verdana"/>
      <family val="2"/>
    </font>
    <font>
      <sz val="12"/>
      <name val="Cambria"/>
      <family val="1"/>
    </font>
    <font>
      <u/>
      <sz val="12"/>
      <color indexed="12"/>
      <name val="Verdana"/>
      <family val="2"/>
    </font>
    <font>
      <u/>
      <sz val="10"/>
      <color indexed="12"/>
      <name val="Verdana"/>
      <family val="2"/>
    </font>
    <font>
      <sz val="12"/>
      <color indexed="8"/>
      <name val="Verdana"/>
      <family val="2"/>
    </font>
    <font>
      <sz val="14"/>
      <name val="Verdana"/>
      <family val="2"/>
    </font>
    <font>
      <sz val="20"/>
      <name val="Cambria"/>
      <family val="1"/>
    </font>
    <font>
      <b/>
      <sz val="18"/>
      <name val="Verdana"/>
      <family val="2"/>
    </font>
    <font>
      <sz val="12"/>
      <color rgb="FF00000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69">
    <xf numFmtId="0" fontId="0" fillId="0" borderId="0" xfId="0"/>
    <xf numFmtId="0" fontId="5" fillId="0" borderId="0" xfId="0" applyFont="1"/>
    <xf numFmtId="0" fontId="6" fillId="0" borderId="0" xfId="0" applyFont="1"/>
    <xf numFmtId="0" fontId="6" fillId="4" borderId="0" xfId="0" applyFont="1" applyFill="1"/>
    <xf numFmtId="0" fontId="6" fillId="3" borderId="0" xfId="0" applyFont="1" applyFill="1"/>
    <xf numFmtId="0" fontId="6" fillId="2" borderId="0" xfId="0" applyFont="1" applyFill="1"/>
    <xf numFmtId="0" fontId="0" fillId="2" borderId="0" xfId="0" applyFill="1"/>
    <xf numFmtId="0" fontId="6" fillId="5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7" fillId="0" borderId="0" xfId="0" applyFont="1"/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6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2" fontId="6" fillId="0" borderId="0" xfId="0" applyNumberFormat="1" applyFont="1" applyAlignment="1">
      <alignment horizontal="center"/>
    </xf>
    <xf numFmtId="0" fontId="9" fillId="0" borderId="0" xfId="0" applyFont="1" applyAlignment="1">
      <alignment vertical="top" wrapText="1"/>
    </xf>
    <xf numFmtId="0" fontId="6" fillId="5" borderId="0" xfId="0" applyFont="1" applyFill="1" applyAlignment="1">
      <alignment horizontal="center" vertical="top" wrapText="1"/>
    </xf>
    <xf numFmtId="0" fontId="6" fillId="3" borderId="0" xfId="0" applyFont="1" applyFill="1" applyAlignment="1">
      <alignment horizontal="center" vertical="top" wrapText="1"/>
    </xf>
    <xf numFmtId="0" fontId="0" fillId="5" borderId="0" xfId="0" applyFill="1" applyAlignment="1">
      <alignment horizontal="center"/>
    </xf>
    <xf numFmtId="0" fontId="0" fillId="5" borderId="0" xfId="0" applyFill="1"/>
    <xf numFmtId="0" fontId="6" fillId="7" borderId="0" xfId="0" applyFont="1" applyFill="1"/>
    <xf numFmtId="0" fontId="6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0" fillId="7" borderId="0" xfId="0" applyFill="1"/>
    <xf numFmtId="0" fontId="10" fillId="0" borderId="0" xfId="1" applyFont="1"/>
    <xf numFmtId="0" fontId="0" fillId="8" borderId="0" xfId="0" applyFill="1"/>
    <xf numFmtId="0" fontId="13" fillId="0" borderId="0" xfId="0" applyFont="1"/>
    <xf numFmtId="0" fontId="9" fillId="0" borderId="0" xfId="0" applyFont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0" fontId="2" fillId="0" borderId="0" xfId="0" applyFont="1"/>
    <xf numFmtId="0" fontId="3" fillId="0" borderId="0" xfId="0" applyFont="1"/>
    <xf numFmtId="0" fontId="5" fillId="2" borderId="0" xfId="0" applyFont="1" applyFill="1"/>
    <xf numFmtId="0" fontId="14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7" fillId="2" borderId="0" xfId="0" applyFont="1" applyFill="1"/>
    <xf numFmtId="0" fontId="13" fillId="2" borderId="0" xfId="0" applyFont="1" applyFill="1"/>
    <xf numFmtId="0" fontId="6" fillId="6" borderId="0" xfId="0" applyFont="1" applyFill="1"/>
    <xf numFmtId="0" fontId="8" fillId="6" borderId="0" xfId="0" applyFont="1" applyFill="1"/>
    <xf numFmtId="0" fontId="12" fillId="6" borderId="0" xfId="0" applyFont="1" applyFill="1"/>
    <xf numFmtId="0" fontId="6" fillId="3" borderId="0" xfId="0" applyFont="1" applyFill="1" applyAlignment="1">
      <alignment vertical="top" wrapText="1"/>
    </xf>
    <xf numFmtId="0" fontId="0" fillId="3" borderId="0" xfId="0" applyFill="1" applyAlignment="1">
      <alignment horizontal="center"/>
    </xf>
    <xf numFmtId="164" fontId="6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6" fillId="5" borderId="0" xfId="0" applyFont="1" applyFill="1" applyAlignment="1">
      <alignment vertical="top" wrapText="1"/>
    </xf>
    <xf numFmtId="1" fontId="6" fillId="0" borderId="0" xfId="0" applyNumberFormat="1" applyFont="1" applyAlignment="1">
      <alignment horizontal="center" vertical="top" wrapText="1"/>
    </xf>
    <xf numFmtId="0" fontId="0" fillId="3" borderId="0" xfId="0" applyFill="1"/>
    <xf numFmtId="164" fontId="6" fillId="3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 vertical="top" wrapText="1"/>
    </xf>
    <xf numFmtId="0" fontId="6" fillId="7" borderId="0" xfId="0" applyFont="1" applyFill="1" applyAlignment="1">
      <alignment vertical="top" wrapText="1"/>
    </xf>
    <xf numFmtId="164" fontId="6" fillId="7" borderId="0" xfId="0" applyNumberFormat="1" applyFont="1" applyFill="1" applyAlignment="1">
      <alignment horizontal="center"/>
    </xf>
    <xf numFmtId="1" fontId="6" fillId="7" borderId="0" xfId="0" applyNumberFormat="1" applyFont="1" applyFill="1" applyAlignment="1">
      <alignment horizontal="center" vertical="top" wrapText="1"/>
    </xf>
    <xf numFmtId="1" fontId="6" fillId="7" borderId="0" xfId="0" applyNumberFormat="1" applyFont="1" applyFill="1" applyAlignment="1">
      <alignment horizontal="center"/>
    </xf>
    <xf numFmtId="0" fontId="15" fillId="7" borderId="0" xfId="0" applyFont="1" applyFill="1"/>
    <xf numFmtId="0" fontId="2" fillId="7" borderId="0" xfId="0" applyFont="1" applyFill="1"/>
    <xf numFmtId="0" fontId="9" fillId="7" borderId="0" xfId="0" applyFont="1" applyFill="1" applyAlignment="1">
      <alignment horizontal="center" vertical="top" wrapText="1"/>
    </xf>
    <xf numFmtId="1" fontId="9" fillId="7" borderId="0" xfId="0" applyNumberFormat="1" applyFont="1" applyFill="1" applyAlignment="1">
      <alignment horizontal="center" vertical="top" wrapText="1"/>
    </xf>
    <xf numFmtId="0" fontId="7" fillId="5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1" fillId="0" borderId="0" xfId="0" applyFont="1"/>
    <xf numFmtId="0" fontId="1" fillId="3" borderId="0" xfId="0" applyFont="1" applyFill="1" applyAlignment="1">
      <alignment vertical="top" wrapText="1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horizontal="left"/>
    </xf>
    <xf numFmtId="0" fontId="16" fillId="0" borderId="0" xfId="0" applyFont="1" applyAlignment="1">
      <alignment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girlocal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77"/>
  <sheetViews>
    <sheetView tabSelected="1" workbookViewId="0">
      <selection activeCell="C14" sqref="C14"/>
    </sheetView>
  </sheetViews>
  <sheetFormatPr baseColWidth="10" defaultRowHeight="13" x14ac:dyDescent="0.15"/>
  <cols>
    <col min="1" max="1" width="75.33203125" customWidth="1"/>
    <col min="2" max="2" width="31.1640625" customWidth="1"/>
    <col min="3" max="3" width="32.5" customWidth="1"/>
    <col min="4" max="4" width="27.5" customWidth="1"/>
    <col min="5" max="5" width="26.33203125" customWidth="1"/>
    <col min="6" max="6" width="15.83203125" customWidth="1"/>
    <col min="7" max="7" width="53.83203125" customWidth="1"/>
    <col min="8" max="8" width="88.1640625" customWidth="1"/>
  </cols>
  <sheetData>
    <row r="1" spans="1:8" ht="25" x14ac:dyDescent="0.25">
      <c r="A1" s="1" t="s">
        <v>72</v>
      </c>
      <c r="B1" s="2"/>
      <c r="C1" s="2"/>
      <c r="D1" s="2"/>
      <c r="E1" s="2"/>
      <c r="F1" s="2"/>
      <c r="G1" s="2"/>
      <c r="H1" s="2"/>
    </row>
    <row r="2" spans="1:8" ht="16" x14ac:dyDescent="0.2">
      <c r="A2" s="2" t="s">
        <v>76</v>
      </c>
      <c r="B2" s="2"/>
      <c r="C2" s="2"/>
      <c r="D2" s="2"/>
      <c r="E2" s="2"/>
      <c r="F2" s="2"/>
      <c r="G2" s="2"/>
      <c r="H2" s="2"/>
    </row>
    <row r="3" spans="1:8" ht="16" x14ac:dyDescent="0.2">
      <c r="A3" s="2"/>
      <c r="B3" s="2"/>
      <c r="C3" s="2"/>
      <c r="D3" s="2"/>
      <c r="E3" s="2"/>
      <c r="F3" s="2"/>
      <c r="G3" s="2"/>
      <c r="H3" s="2"/>
    </row>
    <row r="4" spans="1:8" ht="16" x14ac:dyDescent="0.2">
      <c r="A4" s="2" t="s">
        <v>101</v>
      </c>
      <c r="B4" s="2"/>
      <c r="C4" s="2"/>
      <c r="D4" s="2"/>
      <c r="E4" s="2"/>
      <c r="F4" s="2"/>
      <c r="G4" s="2"/>
      <c r="H4" s="2"/>
    </row>
    <row r="5" spans="1:8" ht="16" x14ac:dyDescent="0.2">
      <c r="A5" s="2" t="s">
        <v>58</v>
      </c>
      <c r="B5" s="2"/>
      <c r="C5" s="2"/>
      <c r="D5" s="2"/>
      <c r="E5" s="2"/>
      <c r="F5" s="2"/>
      <c r="G5" s="2"/>
      <c r="H5" s="2"/>
    </row>
    <row r="6" spans="1:8" ht="16" x14ac:dyDescent="0.2">
      <c r="A6" s="2" t="s">
        <v>59</v>
      </c>
      <c r="B6" s="2"/>
      <c r="C6" s="2"/>
      <c r="D6" s="2"/>
      <c r="E6" s="2"/>
      <c r="F6" s="2"/>
      <c r="G6" s="2"/>
      <c r="H6" s="2"/>
    </row>
    <row r="7" spans="1:8" ht="16" x14ac:dyDescent="0.2">
      <c r="A7" s="68" t="s">
        <v>187</v>
      </c>
      <c r="B7" s="2"/>
      <c r="C7" s="2"/>
      <c r="D7" s="2"/>
      <c r="E7" s="2"/>
      <c r="F7" s="2"/>
      <c r="G7" s="2"/>
      <c r="H7" s="2"/>
    </row>
    <row r="8" spans="1:8" ht="16" x14ac:dyDescent="0.2">
      <c r="A8" s="68"/>
      <c r="B8" s="2"/>
      <c r="C8" s="2"/>
      <c r="D8" s="2"/>
      <c r="E8" s="2"/>
      <c r="F8" s="2"/>
      <c r="G8" s="2"/>
      <c r="H8" s="2"/>
    </row>
    <row r="9" spans="1:8" ht="16" x14ac:dyDescent="0.2">
      <c r="A9" s="2" t="s">
        <v>174</v>
      </c>
      <c r="B9" s="2"/>
      <c r="C9" s="2"/>
      <c r="D9" s="2"/>
      <c r="E9" s="2"/>
      <c r="F9" s="2"/>
      <c r="G9" s="2"/>
      <c r="H9" s="2"/>
    </row>
    <row r="10" spans="1:8" ht="16" x14ac:dyDescent="0.2">
      <c r="A10" s="2" t="s">
        <v>175</v>
      </c>
      <c r="B10" s="2"/>
      <c r="C10" s="2"/>
      <c r="D10" s="2"/>
      <c r="E10" s="2"/>
      <c r="F10" s="2"/>
      <c r="G10" s="2"/>
      <c r="H10" s="2"/>
    </row>
    <row r="11" spans="1:8" ht="16" x14ac:dyDescent="0.2">
      <c r="A11" s="2" t="s">
        <v>181</v>
      </c>
      <c r="B11" s="2"/>
      <c r="C11" s="2"/>
      <c r="D11" s="2"/>
      <c r="E11" s="2"/>
      <c r="F11" s="2"/>
      <c r="G11" s="2"/>
      <c r="H11" s="2"/>
    </row>
    <row r="12" spans="1:8" ht="16" x14ac:dyDescent="0.2">
      <c r="A12" s="2" t="s">
        <v>176</v>
      </c>
      <c r="B12" s="2"/>
      <c r="C12" s="2"/>
      <c r="D12" s="2"/>
      <c r="E12" s="2"/>
      <c r="F12" s="2"/>
      <c r="G12" s="2"/>
      <c r="H12" s="2"/>
    </row>
    <row r="13" spans="1:8" ht="16" x14ac:dyDescent="0.2">
      <c r="A13" s="2" t="s">
        <v>185</v>
      </c>
      <c r="B13" s="2"/>
      <c r="C13" s="2"/>
      <c r="D13" s="2"/>
      <c r="E13" s="2"/>
      <c r="F13" s="2"/>
      <c r="G13" s="2"/>
      <c r="H13" s="2"/>
    </row>
    <row r="14" spans="1:8" ht="16" x14ac:dyDescent="0.2">
      <c r="B14" s="2"/>
      <c r="C14" s="2"/>
      <c r="D14" s="2"/>
      <c r="E14" s="2"/>
      <c r="F14" s="2"/>
      <c r="G14" s="2"/>
      <c r="H14" s="2"/>
    </row>
    <row r="15" spans="1:8" ht="16" x14ac:dyDescent="0.2">
      <c r="A15" s="2" t="s">
        <v>186</v>
      </c>
      <c r="B15" s="2"/>
      <c r="C15" s="2"/>
      <c r="D15" s="2"/>
      <c r="E15" s="2"/>
      <c r="F15" s="2"/>
      <c r="G15" s="2"/>
      <c r="H15" s="2"/>
    </row>
    <row r="16" spans="1:8" ht="16" x14ac:dyDescent="0.2">
      <c r="A16" s="2" t="s">
        <v>183</v>
      </c>
      <c r="B16" s="2"/>
      <c r="C16" s="2"/>
      <c r="D16" s="2"/>
      <c r="F16" s="2"/>
      <c r="G16" s="2"/>
    </row>
    <row r="17" spans="1:8" ht="16" x14ac:dyDescent="0.2">
      <c r="A17" s="2" t="s">
        <v>184</v>
      </c>
      <c r="B17" s="2"/>
      <c r="C17" s="2"/>
      <c r="D17" s="2"/>
      <c r="F17" s="2"/>
      <c r="G17" s="2"/>
    </row>
    <row r="18" spans="1:8" ht="16" x14ac:dyDescent="0.2">
      <c r="A18" s="2" t="s">
        <v>169</v>
      </c>
      <c r="B18" s="2"/>
      <c r="C18" s="2"/>
      <c r="D18" s="2"/>
      <c r="F18" s="2"/>
      <c r="G18" s="2"/>
    </row>
    <row r="19" spans="1:8" ht="16" x14ac:dyDescent="0.2">
      <c r="A19" s="2" t="s">
        <v>182</v>
      </c>
      <c r="B19" s="2"/>
      <c r="C19" s="2"/>
      <c r="F19" s="2"/>
      <c r="G19" s="2"/>
    </row>
    <row r="20" spans="1:8" ht="16" x14ac:dyDescent="0.2">
      <c r="A20" s="2" t="s">
        <v>168</v>
      </c>
      <c r="B20" s="2"/>
      <c r="C20" s="2"/>
      <c r="D20" s="2"/>
      <c r="E20" s="2"/>
      <c r="F20" s="2"/>
      <c r="G20" s="2"/>
      <c r="H20" s="2"/>
    </row>
    <row r="21" spans="1:8" ht="16" x14ac:dyDescent="0.2">
      <c r="B21" s="2"/>
      <c r="C21" s="2"/>
      <c r="D21" s="2"/>
      <c r="E21" s="2"/>
      <c r="F21" s="2"/>
      <c r="G21" s="2"/>
      <c r="H21" s="2"/>
    </row>
    <row r="22" spans="1:8" ht="16" x14ac:dyDescent="0.2">
      <c r="A22" s="2" t="s">
        <v>170</v>
      </c>
      <c r="B22" s="2"/>
      <c r="C22" s="2"/>
      <c r="D22" s="2"/>
      <c r="E22" s="2"/>
      <c r="F22" s="2"/>
      <c r="G22" s="2"/>
      <c r="H22" s="2"/>
    </row>
    <row r="23" spans="1:8" ht="16" x14ac:dyDescent="0.2">
      <c r="A23" s="2" t="s">
        <v>171</v>
      </c>
      <c r="B23" s="2"/>
      <c r="C23" s="2"/>
      <c r="D23" s="2"/>
      <c r="E23" s="2"/>
      <c r="F23" s="2"/>
      <c r="G23" s="2"/>
      <c r="H23" s="2"/>
    </row>
    <row r="24" spans="1:8" ht="16" x14ac:dyDescent="0.2">
      <c r="A24" s="2" t="s">
        <v>166</v>
      </c>
      <c r="B24" s="2"/>
      <c r="C24" s="2"/>
      <c r="D24" s="2"/>
      <c r="E24" s="2"/>
      <c r="F24" s="2"/>
      <c r="G24" s="2"/>
      <c r="H24" s="2"/>
    </row>
    <row r="25" spans="1:8" ht="16" x14ac:dyDescent="0.2">
      <c r="A25" s="2"/>
      <c r="B25" s="2"/>
      <c r="C25" s="2"/>
      <c r="D25" s="2"/>
      <c r="E25" s="2"/>
      <c r="F25" s="2"/>
      <c r="G25" s="2"/>
      <c r="H25" s="2"/>
    </row>
    <row r="26" spans="1:8" ht="16" x14ac:dyDescent="0.2">
      <c r="A26" s="40" t="s">
        <v>167</v>
      </c>
      <c r="B26" s="40"/>
      <c r="C26" s="40"/>
      <c r="D26" s="40"/>
      <c r="E26" s="40"/>
      <c r="F26" s="2"/>
      <c r="G26" s="2"/>
      <c r="H26" s="2"/>
    </row>
    <row r="27" spans="1:8" ht="16" x14ac:dyDescent="0.2">
      <c r="A27" s="2"/>
      <c r="B27" s="2"/>
      <c r="C27" s="2"/>
      <c r="D27" s="2"/>
      <c r="E27" s="2"/>
      <c r="F27" s="2"/>
      <c r="G27" s="2"/>
      <c r="H27" s="2"/>
    </row>
    <row r="28" spans="1:8" ht="16" x14ac:dyDescent="0.2">
      <c r="A28" s="2" t="s">
        <v>103</v>
      </c>
      <c r="B28" s="2"/>
      <c r="C28" s="2"/>
      <c r="D28" s="2"/>
      <c r="E28" s="2"/>
      <c r="F28" s="2"/>
      <c r="G28" s="2"/>
      <c r="H28" s="2"/>
    </row>
    <row r="29" spans="1:8" ht="16" x14ac:dyDescent="0.2">
      <c r="A29" s="3" t="s">
        <v>104</v>
      </c>
      <c r="B29" s="3"/>
      <c r="C29" s="3"/>
      <c r="D29" s="3"/>
      <c r="E29" s="2"/>
      <c r="F29" s="2"/>
      <c r="G29" s="2"/>
      <c r="H29" s="2"/>
    </row>
    <row r="30" spans="1:8" ht="16" x14ac:dyDescent="0.2">
      <c r="A30" s="4" t="s">
        <v>105</v>
      </c>
      <c r="B30" s="2"/>
      <c r="C30" s="2"/>
      <c r="D30" s="2"/>
      <c r="E30" s="2"/>
      <c r="F30" s="2"/>
      <c r="G30" s="2"/>
      <c r="H30" s="2"/>
    </row>
    <row r="31" spans="1:8" ht="16" x14ac:dyDescent="0.2">
      <c r="A31" s="5" t="s">
        <v>173</v>
      </c>
      <c r="B31" s="6"/>
      <c r="C31" s="6"/>
    </row>
    <row r="32" spans="1:8" ht="16" x14ac:dyDescent="0.2">
      <c r="A32" s="5" t="s">
        <v>100</v>
      </c>
      <c r="B32" s="5"/>
      <c r="C32" s="5"/>
      <c r="D32" s="2"/>
      <c r="E32" s="2"/>
      <c r="F32" s="2"/>
      <c r="G32" s="2"/>
      <c r="H32" s="2"/>
    </row>
    <row r="33" spans="1:8" ht="16" x14ac:dyDescent="0.2">
      <c r="A33" s="2"/>
      <c r="B33" s="2"/>
      <c r="C33" s="2"/>
      <c r="D33" s="2"/>
      <c r="E33" s="2"/>
      <c r="F33" s="2"/>
      <c r="G33" s="2"/>
      <c r="H33" s="2"/>
    </row>
    <row r="34" spans="1:8" ht="16" x14ac:dyDescent="0.2">
      <c r="A34" s="2" t="s">
        <v>44</v>
      </c>
      <c r="B34" s="2"/>
      <c r="C34" s="62" t="s">
        <v>106</v>
      </c>
      <c r="D34" s="63" t="s">
        <v>151</v>
      </c>
      <c r="E34" s="8" t="s">
        <v>107</v>
      </c>
      <c r="F34" s="2"/>
      <c r="G34" s="40" t="s">
        <v>163</v>
      </c>
      <c r="H34" s="9" t="s">
        <v>108</v>
      </c>
    </row>
    <row r="35" spans="1:8" ht="16" x14ac:dyDescent="0.2">
      <c r="A35" s="2"/>
      <c r="B35" s="2"/>
      <c r="C35" s="10"/>
      <c r="D35" s="10"/>
      <c r="E35" s="11" t="s">
        <v>109</v>
      </c>
      <c r="F35" s="2"/>
      <c r="G35" s="2"/>
      <c r="H35" s="2"/>
    </row>
    <row r="36" spans="1:8" ht="18" x14ac:dyDescent="0.2">
      <c r="A36" s="12" t="s">
        <v>64</v>
      </c>
      <c r="B36" s="2"/>
      <c r="C36" s="10"/>
      <c r="D36" s="10"/>
      <c r="E36" s="10"/>
      <c r="F36" s="2"/>
      <c r="G36" s="2"/>
      <c r="H36" s="2"/>
    </row>
    <row r="37" spans="1:8" ht="18" x14ac:dyDescent="0.2">
      <c r="A37" s="12"/>
      <c r="B37" s="2"/>
      <c r="D37" s="10"/>
      <c r="E37" s="10"/>
      <c r="F37" s="2"/>
      <c r="G37" s="2"/>
      <c r="H37" s="2"/>
    </row>
    <row r="38" spans="1:8" ht="16" x14ac:dyDescent="0.2">
      <c r="A38" s="13" t="s">
        <v>41</v>
      </c>
      <c r="B38" s="14"/>
      <c r="E38" s="10"/>
      <c r="F38" s="2"/>
      <c r="G38" s="2"/>
      <c r="H38" s="2"/>
    </row>
    <row r="39" spans="1:8" ht="16" x14ac:dyDescent="0.2">
      <c r="A39" s="64" t="s">
        <v>40</v>
      </c>
      <c r="B39" s="14"/>
      <c r="C39" s="15"/>
      <c r="D39" s="10"/>
      <c r="E39" s="10"/>
      <c r="F39" s="2"/>
      <c r="G39" s="2"/>
      <c r="H39" s="2"/>
    </row>
    <row r="40" spans="1:8" ht="17" x14ac:dyDescent="0.2">
      <c r="B40" s="14"/>
      <c r="C40" s="15" t="s">
        <v>65</v>
      </c>
      <c r="D40" s="10" t="s">
        <v>66</v>
      </c>
      <c r="E40" s="10"/>
      <c r="F40" s="2"/>
      <c r="G40" s="2"/>
      <c r="H40" s="2"/>
    </row>
    <row r="41" spans="1:8" ht="17" x14ac:dyDescent="0.2">
      <c r="A41" s="14" t="s">
        <v>67</v>
      </c>
      <c r="C41" s="7"/>
      <c r="D41" s="10">
        <v>0.18</v>
      </c>
      <c r="E41" s="10">
        <f>C41*D41/1000</f>
        <v>0</v>
      </c>
      <c r="F41" s="2"/>
      <c r="G41" s="40" t="s">
        <v>68</v>
      </c>
      <c r="H41" s="5" t="s">
        <v>69</v>
      </c>
    </row>
    <row r="42" spans="1:8" ht="17" x14ac:dyDescent="0.2">
      <c r="A42" s="14" t="s">
        <v>70</v>
      </c>
      <c r="B42" s="14"/>
      <c r="C42" s="7"/>
      <c r="D42" s="10"/>
      <c r="E42" s="10"/>
      <c r="F42" s="2"/>
      <c r="G42" s="2"/>
      <c r="H42" s="2"/>
    </row>
    <row r="43" spans="1:8" ht="17" x14ac:dyDescent="0.2">
      <c r="A43" s="14" t="s">
        <v>71</v>
      </c>
      <c r="B43" s="14"/>
      <c r="C43" s="7"/>
      <c r="D43" s="10">
        <v>0.24</v>
      </c>
      <c r="E43" s="10">
        <f>C43*D43/1000</f>
        <v>0</v>
      </c>
      <c r="F43" s="2"/>
      <c r="G43" s="40" t="s">
        <v>120</v>
      </c>
      <c r="H43" s="5" t="s">
        <v>121</v>
      </c>
    </row>
    <row r="44" spans="1:8" ht="17" x14ac:dyDescent="0.2">
      <c r="A44" s="14" t="s">
        <v>70</v>
      </c>
      <c r="B44" s="14"/>
      <c r="C44" s="7"/>
      <c r="D44" s="10"/>
      <c r="E44" s="10"/>
      <c r="F44" s="2"/>
      <c r="G44" s="2"/>
      <c r="H44" s="2"/>
    </row>
    <row r="45" spans="1:8" ht="16" x14ac:dyDescent="0.2">
      <c r="A45" s="14"/>
      <c r="B45" s="14"/>
      <c r="C45" s="10"/>
      <c r="D45" s="10"/>
      <c r="E45" s="10"/>
      <c r="F45" s="2"/>
      <c r="G45" s="2"/>
      <c r="H45" s="2"/>
    </row>
    <row r="46" spans="1:8" ht="16" x14ac:dyDescent="0.2">
      <c r="B46" s="14"/>
      <c r="C46" s="10" t="s">
        <v>122</v>
      </c>
      <c r="D46" s="10" t="s">
        <v>123</v>
      </c>
      <c r="E46" s="10"/>
      <c r="F46" s="2"/>
      <c r="G46" s="2"/>
      <c r="H46" s="2"/>
    </row>
    <row r="47" spans="1:8" ht="17" x14ac:dyDescent="0.2">
      <c r="A47" s="14" t="s">
        <v>124</v>
      </c>
      <c r="C47" s="7"/>
      <c r="D47" s="10">
        <v>3.25</v>
      </c>
      <c r="E47" s="10">
        <f>C47*D47/1000</f>
        <v>0</v>
      </c>
      <c r="F47" s="2"/>
      <c r="G47" s="40" t="s">
        <v>120</v>
      </c>
      <c r="H47" s="5" t="s">
        <v>125</v>
      </c>
    </row>
    <row r="48" spans="1:8" ht="17" x14ac:dyDescent="0.2">
      <c r="A48" s="14" t="s">
        <v>70</v>
      </c>
      <c r="C48" s="7"/>
      <c r="D48" s="10"/>
      <c r="E48" s="10"/>
      <c r="F48" s="2"/>
      <c r="G48" s="2"/>
      <c r="H48" s="2"/>
    </row>
    <row r="49" spans="1:9" ht="28" x14ac:dyDescent="0.2">
      <c r="A49" s="14"/>
      <c r="B49" s="65" t="s">
        <v>126</v>
      </c>
      <c r="C49" s="16"/>
      <c r="D49" s="16"/>
      <c r="E49" s="16">
        <f>E41+E43+E47</f>
        <v>0</v>
      </c>
      <c r="F49" s="4" t="s">
        <v>20</v>
      </c>
    </row>
    <row r="50" spans="1:9" ht="16" x14ac:dyDescent="0.2">
      <c r="A50" s="14"/>
      <c r="B50" s="14"/>
      <c r="C50" s="10"/>
      <c r="D50" s="10"/>
      <c r="E50" s="10"/>
      <c r="F50" s="2"/>
    </row>
    <row r="51" spans="1:9" ht="16" x14ac:dyDescent="0.2">
      <c r="A51" s="66" t="s">
        <v>42</v>
      </c>
      <c r="B51" s="14"/>
      <c r="C51" s="10"/>
      <c r="D51" s="10"/>
      <c r="E51" s="10"/>
      <c r="F51" s="2"/>
    </row>
    <row r="52" spans="1:9" ht="16" x14ac:dyDescent="0.2">
      <c r="A52" s="14"/>
      <c r="B52" s="14"/>
      <c r="C52" s="10"/>
      <c r="D52" s="10"/>
      <c r="E52" s="10"/>
      <c r="F52" s="2"/>
      <c r="G52" s="2"/>
      <c r="H52" s="2"/>
    </row>
    <row r="53" spans="1:9" ht="17" x14ac:dyDescent="0.2">
      <c r="A53" s="14" t="s">
        <v>7</v>
      </c>
      <c r="C53" s="10" t="s">
        <v>127</v>
      </c>
      <c r="D53" s="10" t="s">
        <v>128</v>
      </c>
      <c r="E53" s="10"/>
      <c r="F53" s="2"/>
      <c r="G53" s="2"/>
    </row>
    <row r="54" spans="1:9" ht="17" x14ac:dyDescent="0.2">
      <c r="A54" s="14" t="s">
        <v>130</v>
      </c>
      <c r="B54" s="14"/>
      <c r="C54" s="7"/>
      <c r="D54" s="10">
        <v>23</v>
      </c>
      <c r="E54" s="10">
        <f>C54*D54/1000</f>
        <v>0</v>
      </c>
      <c r="F54" s="2"/>
      <c r="G54" s="40" t="s">
        <v>131</v>
      </c>
    </row>
    <row r="55" spans="1:9" ht="17" x14ac:dyDescent="0.2">
      <c r="A55" s="14" t="s">
        <v>132</v>
      </c>
      <c r="B55" s="14"/>
      <c r="C55" s="7"/>
      <c r="D55" s="10">
        <v>20</v>
      </c>
      <c r="E55" s="10">
        <f t="shared" ref="E55:E56" si="0">C55*D55/1000</f>
        <v>0</v>
      </c>
      <c r="F55" s="2"/>
      <c r="G55" s="40" t="s">
        <v>133</v>
      </c>
      <c r="H55" s="2"/>
    </row>
    <row r="56" spans="1:9" ht="17" x14ac:dyDescent="0.2">
      <c r="A56" s="14" t="s">
        <v>134</v>
      </c>
      <c r="B56" s="14"/>
      <c r="C56" s="7"/>
      <c r="D56" s="10">
        <v>15</v>
      </c>
      <c r="E56" s="10">
        <f t="shared" si="0"/>
        <v>0</v>
      </c>
      <c r="F56" s="2"/>
      <c r="G56" s="40" t="s">
        <v>133</v>
      </c>
    </row>
    <row r="57" spans="1:9" ht="17" x14ac:dyDescent="0.2">
      <c r="A57" s="14" t="s">
        <v>135</v>
      </c>
      <c r="B57" s="14"/>
      <c r="C57" s="7"/>
      <c r="D57" s="10">
        <v>2</v>
      </c>
      <c r="E57" s="10">
        <f>C57*D57/1000</f>
        <v>0</v>
      </c>
      <c r="F57" s="2"/>
      <c r="G57" s="40" t="s">
        <v>133</v>
      </c>
    </row>
    <row r="58" spans="1:9" ht="17" x14ac:dyDescent="0.2">
      <c r="A58" s="14"/>
      <c r="B58" s="14" t="s">
        <v>157</v>
      </c>
      <c r="C58" s="10"/>
      <c r="D58" s="10"/>
      <c r="E58" s="16">
        <f>E54+E55+E56+E57</f>
        <v>0</v>
      </c>
      <c r="F58" s="2"/>
      <c r="H58" s="5" t="s">
        <v>129</v>
      </c>
    </row>
    <row r="59" spans="1:9" ht="16" x14ac:dyDescent="0.2">
      <c r="A59" s="14"/>
      <c r="B59" s="14"/>
      <c r="C59" s="10"/>
      <c r="D59" s="10"/>
      <c r="E59" s="10"/>
      <c r="F59" s="2"/>
    </row>
    <row r="60" spans="1:9" ht="16" x14ac:dyDescent="0.2">
      <c r="A60" s="14"/>
      <c r="B60" s="14"/>
      <c r="C60" s="2" t="s">
        <v>137</v>
      </c>
      <c r="D60" s="10"/>
      <c r="E60" s="10"/>
      <c r="F60" s="2"/>
      <c r="G60" s="2"/>
      <c r="H60" s="2"/>
    </row>
    <row r="61" spans="1:9" ht="17" x14ac:dyDescent="0.2">
      <c r="A61" s="14" t="s">
        <v>138</v>
      </c>
      <c r="B61" s="2"/>
      <c r="C61" s="10" t="s">
        <v>139</v>
      </c>
      <c r="D61" s="10" t="s">
        <v>140</v>
      </c>
      <c r="E61" s="17"/>
    </row>
    <row r="62" spans="1:9" ht="16" x14ac:dyDescent="0.2">
      <c r="A62" s="2" t="s">
        <v>78</v>
      </c>
      <c r="B62" s="2"/>
      <c r="C62" s="7"/>
      <c r="D62" s="18">
        <v>0.82599999999999996</v>
      </c>
      <c r="E62" s="10">
        <f>C62*D62/1000</f>
        <v>0</v>
      </c>
      <c r="G62" s="40" t="s">
        <v>131</v>
      </c>
      <c r="I62" s="2"/>
    </row>
    <row r="63" spans="1:9" ht="16" x14ac:dyDescent="0.2">
      <c r="A63" s="2" t="s">
        <v>79</v>
      </c>
      <c r="B63" s="2"/>
      <c r="C63" s="7"/>
      <c r="D63" s="18">
        <v>1.1599999999999999</v>
      </c>
      <c r="E63" s="10">
        <f t="shared" ref="E63:E65" si="1">C63*D63/1000</f>
        <v>0</v>
      </c>
      <c r="G63" s="40" t="s">
        <v>133</v>
      </c>
      <c r="H63" s="2"/>
      <c r="I63" s="2"/>
    </row>
    <row r="64" spans="1:9" ht="16" x14ac:dyDescent="0.2">
      <c r="A64" s="2" t="s">
        <v>80</v>
      </c>
      <c r="B64" s="2"/>
      <c r="C64" s="7"/>
      <c r="D64" s="18">
        <v>0.77300000000000002</v>
      </c>
      <c r="E64" s="10">
        <f t="shared" si="1"/>
        <v>0</v>
      </c>
      <c r="F64" s="19"/>
      <c r="G64" s="40" t="s">
        <v>133</v>
      </c>
      <c r="H64" s="2"/>
    </row>
    <row r="65" spans="1:13" ht="16" x14ac:dyDescent="0.2">
      <c r="A65" s="2" t="s">
        <v>81</v>
      </c>
      <c r="B65" s="2"/>
      <c r="C65" s="7"/>
      <c r="D65" s="18">
        <v>0.81299999999999994</v>
      </c>
      <c r="E65" s="10">
        <f t="shared" si="1"/>
        <v>0</v>
      </c>
      <c r="F65" s="19"/>
      <c r="G65" s="40" t="s">
        <v>133</v>
      </c>
    </row>
    <row r="66" spans="1:13" ht="16" x14ac:dyDescent="0.2">
      <c r="A66" s="2"/>
      <c r="B66" s="2" t="s">
        <v>158</v>
      </c>
      <c r="C66" s="17"/>
      <c r="D66" s="17"/>
      <c r="E66" s="16">
        <f>E62+E63+E64+E65</f>
        <v>0</v>
      </c>
      <c r="F66" s="19"/>
      <c r="H66" s="5" t="s">
        <v>161</v>
      </c>
    </row>
    <row r="67" spans="1:13" ht="16" x14ac:dyDescent="0.2">
      <c r="C67" s="17"/>
      <c r="D67" s="17"/>
      <c r="E67" s="17"/>
      <c r="F67" s="19"/>
      <c r="G67" s="2"/>
      <c r="H67" s="2"/>
    </row>
    <row r="68" spans="1:13" ht="17" x14ac:dyDescent="0.2">
      <c r="A68" s="14" t="s">
        <v>8</v>
      </c>
      <c r="B68" s="14"/>
      <c r="C68" s="10" t="s">
        <v>82</v>
      </c>
      <c r="D68" s="10" t="s">
        <v>83</v>
      </c>
      <c r="E68" s="10"/>
      <c r="F68" s="19"/>
      <c r="G68" s="2"/>
      <c r="I68" s="6"/>
      <c r="J68" s="6"/>
      <c r="K68" s="6"/>
      <c r="L68" s="6"/>
      <c r="M68" s="6"/>
    </row>
    <row r="69" spans="1:13" ht="17" x14ac:dyDescent="0.2">
      <c r="A69" s="14" t="s">
        <v>84</v>
      </c>
      <c r="B69" s="14"/>
      <c r="C69" s="7"/>
      <c r="D69" s="10">
        <v>0.8</v>
      </c>
      <c r="E69" s="10">
        <f>C69*D69</f>
        <v>0</v>
      </c>
      <c r="F69" s="19"/>
      <c r="G69" s="40" t="s">
        <v>131</v>
      </c>
      <c r="H69" s="2"/>
    </row>
    <row r="70" spans="1:13" ht="17" x14ac:dyDescent="0.2">
      <c r="A70" s="14" t="s">
        <v>85</v>
      </c>
      <c r="B70" s="14"/>
      <c r="C70" s="7"/>
      <c r="D70" s="10">
        <v>1</v>
      </c>
      <c r="E70" s="10">
        <f t="shared" ref="E70:E71" si="2">C70*D70</f>
        <v>0</v>
      </c>
      <c r="F70" s="19"/>
      <c r="G70" s="40" t="s">
        <v>133</v>
      </c>
      <c r="H70" s="2"/>
    </row>
    <row r="71" spans="1:13" ht="17" x14ac:dyDescent="0.2">
      <c r="A71" s="14" t="s">
        <v>86</v>
      </c>
      <c r="B71" s="14"/>
      <c r="C71" s="20"/>
      <c r="D71" s="15">
        <v>1.2</v>
      </c>
      <c r="E71" s="10">
        <f t="shared" si="2"/>
        <v>0</v>
      </c>
      <c r="F71" s="19"/>
      <c r="G71" s="40" t="s">
        <v>133</v>
      </c>
    </row>
    <row r="72" spans="1:13" ht="17" x14ac:dyDescent="0.2">
      <c r="A72" s="14"/>
      <c r="B72" s="14" t="s">
        <v>159</v>
      </c>
      <c r="C72" s="15"/>
      <c r="D72" s="15"/>
      <c r="E72" s="21">
        <f>E69+E70+E71</f>
        <v>0</v>
      </c>
      <c r="F72" s="19"/>
      <c r="G72" s="2"/>
      <c r="H72" s="5" t="s">
        <v>77</v>
      </c>
    </row>
    <row r="73" spans="1:13" ht="16" x14ac:dyDescent="0.2">
      <c r="A73" s="14"/>
      <c r="B73" s="14"/>
      <c r="C73" s="15"/>
      <c r="D73" s="15"/>
      <c r="E73" s="15"/>
      <c r="F73" s="19"/>
      <c r="G73" s="2"/>
      <c r="H73" s="2"/>
    </row>
    <row r="74" spans="1:13" ht="17" x14ac:dyDescent="0.2">
      <c r="A74" s="14" t="s">
        <v>21</v>
      </c>
      <c r="B74" s="14"/>
      <c r="C74" s="10" t="s">
        <v>22</v>
      </c>
      <c r="D74" s="10" t="s">
        <v>23</v>
      </c>
      <c r="E74" s="15"/>
      <c r="F74" s="19"/>
      <c r="G74" s="2"/>
      <c r="I74" s="6"/>
      <c r="J74" s="6"/>
      <c r="K74" s="6"/>
      <c r="L74" s="6"/>
      <c r="M74" s="6"/>
    </row>
    <row r="75" spans="1:13" ht="17" x14ac:dyDescent="0.2">
      <c r="A75" s="14" t="s">
        <v>24</v>
      </c>
      <c r="B75" s="14"/>
      <c r="C75" s="22"/>
      <c r="D75" s="15">
        <v>0.12</v>
      </c>
      <c r="E75" s="15">
        <f>C75*D75</f>
        <v>0</v>
      </c>
      <c r="F75" s="19"/>
      <c r="G75" s="40" t="s">
        <v>131</v>
      </c>
      <c r="H75" s="2"/>
    </row>
    <row r="76" spans="1:13" ht="17" x14ac:dyDescent="0.2">
      <c r="A76" s="14" t="s">
        <v>25</v>
      </c>
      <c r="B76" s="14"/>
      <c r="C76" s="22"/>
      <c r="D76" s="15">
        <v>7.0000000000000007E-2</v>
      </c>
      <c r="E76" s="15">
        <f t="shared" ref="E76:E77" si="3">C76*D76</f>
        <v>0</v>
      </c>
      <c r="F76" s="19"/>
      <c r="G76" s="40" t="s">
        <v>133</v>
      </c>
      <c r="H76" s="2"/>
    </row>
    <row r="77" spans="1:13" ht="17" x14ac:dyDescent="0.2">
      <c r="A77" s="14" t="s">
        <v>26</v>
      </c>
      <c r="B77" s="14"/>
      <c r="C77" s="22"/>
      <c r="D77" s="15">
        <v>0.02</v>
      </c>
      <c r="E77" s="15">
        <f t="shared" si="3"/>
        <v>0</v>
      </c>
      <c r="F77" s="19"/>
      <c r="G77" s="40" t="s">
        <v>133</v>
      </c>
      <c r="H77" s="2"/>
    </row>
    <row r="78" spans="1:13" ht="17" x14ac:dyDescent="0.2">
      <c r="A78" s="14"/>
      <c r="B78" s="14" t="s">
        <v>160</v>
      </c>
      <c r="C78" s="15"/>
      <c r="D78" s="15"/>
      <c r="E78" s="21">
        <f>E75+E76+E77</f>
        <v>0</v>
      </c>
      <c r="F78" s="19"/>
      <c r="H78" s="5" t="s">
        <v>77</v>
      </c>
    </row>
    <row r="79" spans="1:13" ht="16" x14ac:dyDescent="0.15">
      <c r="A79" s="14"/>
      <c r="B79" s="14"/>
      <c r="C79" s="15"/>
      <c r="D79" s="15"/>
      <c r="E79" s="15"/>
      <c r="F79" s="19"/>
    </row>
    <row r="80" spans="1:13" ht="17" x14ac:dyDescent="0.2">
      <c r="A80" s="14"/>
      <c r="B80" s="14" t="s">
        <v>43</v>
      </c>
      <c r="C80" s="15"/>
      <c r="D80" s="15"/>
      <c r="E80" s="21">
        <f>E58+E66+E72+E78</f>
        <v>0</v>
      </c>
      <c r="F80" s="4" t="s">
        <v>20</v>
      </c>
      <c r="H80" s="2"/>
    </row>
    <row r="81" spans="1:13" ht="16" x14ac:dyDescent="0.2">
      <c r="A81" s="14"/>
      <c r="B81" s="14"/>
      <c r="C81" s="15"/>
      <c r="D81" s="15"/>
      <c r="E81" s="15"/>
      <c r="F81" s="19"/>
      <c r="H81" s="2"/>
    </row>
    <row r="82" spans="1:13" ht="34" x14ac:dyDescent="0.2">
      <c r="A82" s="14" t="s">
        <v>6</v>
      </c>
      <c r="B82" s="14" t="s">
        <v>17</v>
      </c>
      <c r="C82" s="14" t="s">
        <v>16</v>
      </c>
      <c r="D82" s="10" t="s">
        <v>11</v>
      </c>
      <c r="E82" s="15" t="s">
        <v>20</v>
      </c>
      <c r="F82" s="19"/>
      <c r="H82" s="2"/>
    </row>
    <row r="83" spans="1:13" ht="34" x14ac:dyDescent="0.2">
      <c r="A83" s="14" t="s">
        <v>5</v>
      </c>
      <c r="B83" s="14"/>
      <c r="C83" s="14"/>
      <c r="D83" s="10"/>
      <c r="E83" s="15"/>
      <c r="F83" s="19"/>
      <c r="H83" s="2"/>
    </row>
    <row r="84" spans="1:13" ht="16" x14ac:dyDescent="0.2">
      <c r="A84" s="2" t="s">
        <v>4</v>
      </c>
      <c r="B84" s="20">
        <v>0</v>
      </c>
      <c r="C84" s="20">
        <v>0</v>
      </c>
      <c r="D84" s="10" t="s">
        <v>12</v>
      </c>
      <c r="E84" s="15"/>
      <c r="F84" s="19"/>
      <c r="H84" s="2"/>
    </row>
    <row r="85" spans="1:13" ht="16" x14ac:dyDescent="0.2">
      <c r="A85" s="2"/>
      <c r="B85" s="15">
        <f>B84*280/1000000</f>
        <v>0</v>
      </c>
      <c r="C85" s="15">
        <f>C84*180/1000000</f>
        <v>0</v>
      </c>
      <c r="D85" s="2"/>
      <c r="E85" s="15"/>
      <c r="F85" s="19"/>
      <c r="H85" s="2"/>
    </row>
    <row r="86" spans="1:13" ht="16" x14ac:dyDescent="0.2">
      <c r="A86" s="2" t="s">
        <v>18</v>
      </c>
      <c r="B86" s="20">
        <v>0</v>
      </c>
      <c r="C86" s="20">
        <v>0</v>
      </c>
      <c r="D86" s="10" t="s">
        <v>13</v>
      </c>
      <c r="E86" s="15"/>
      <c r="F86" s="19"/>
      <c r="H86" s="2"/>
    </row>
    <row r="87" spans="1:13" ht="16" x14ac:dyDescent="0.2">
      <c r="A87" s="2"/>
      <c r="B87" s="15">
        <f>B86*580/1000000</f>
        <v>0</v>
      </c>
      <c r="C87" s="15">
        <f>C86*440/1000000</f>
        <v>0</v>
      </c>
      <c r="D87" s="2"/>
      <c r="E87" s="15"/>
      <c r="F87" s="19"/>
      <c r="H87" s="2"/>
    </row>
    <row r="88" spans="1:13" ht="16" x14ac:dyDescent="0.2">
      <c r="A88" s="2" t="s">
        <v>19</v>
      </c>
      <c r="B88" s="20">
        <v>0</v>
      </c>
      <c r="C88" s="20">
        <v>0</v>
      </c>
      <c r="D88" s="10" t="s">
        <v>14</v>
      </c>
      <c r="E88" s="15"/>
      <c r="F88" s="19"/>
      <c r="H88" s="2"/>
    </row>
    <row r="89" spans="1:13" ht="16" x14ac:dyDescent="0.2">
      <c r="A89" s="2"/>
      <c r="B89" s="15">
        <f>B88*870/1000000</f>
        <v>0</v>
      </c>
      <c r="C89" s="15">
        <f>C88*560/1000000</f>
        <v>0</v>
      </c>
      <c r="D89" s="2"/>
      <c r="E89" s="15"/>
      <c r="F89" s="19"/>
      <c r="H89" s="2"/>
    </row>
    <row r="90" spans="1:13" ht="16" x14ac:dyDescent="0.2">
      <c r="A90" s="2"/>
      <c r="B90" s="67" t="s">
        <v>15</v>
      </c>
      <c r="C90" s="15"/>
      <c r="D90" s="15"/>
      <c r="E90" s="21">
        <f>B85+C85+B87+C87+B89+C89</f>
        <v>0</v>
      </c>
      <c r="F90" s="4" t="s">
        <v>20</v>
      </c>
      <c r="H90" s="2"/>
    </row>
    <row r="91" spans="1:13" ht="16" x14ac:dyDescent="0.2">
      <c r="A91" s="2"/>
      <c r="B91" s="14"/>
      <c r="C91" s="15"/>
      <c r="D91" s="15"/>
      <c r="E91" s="15"/>
      <c r="F91" s="19"/>
      <c r="H91" s="2"/>
    </row>
    <row r="92" spans="1:13" ht="16" x14ac:dyDescent="0.2">
      <c r="B92" s="65" t="s">
        <v>9</v>
      </c>
      <c r="C92" s="21"/>
      <c r="D92" s="21"/>
      <c r="E92" s="21">
        <f>E80+E90</f>
        <v>0</v>
      </c>
      <c r="F92" s="4" t="s">
        <v>20</v>
      </c>
      <c r="H92" s="2"/>
    </row>
    <row r="93" spans="1:13" ht="16" x14ac:dyDescent="0.2">
      <c r="B93" s="66"/>
      <c r="C93" s="15"/>
      <c r="D93" s="15"/>
      <c r="E93" s="15"/>
      <c r="F93" s="2"/>
      <c r="H93" s="2"/>
    </row>
    <row r="94" spans="1:13" ht="16" x14ac:dyDescent="0.2">
      <c r="A94" s="4"/>
      <c r="B94" s="4" t="s">
        <v>10</v>
      </c>
      <c r="C94" s="16"/>
      <c r="D94" s="44"/>
      <c r="E94" s="16">
        <f>E49+E92</f>
        <v>0</v>
      </c>
      <c r="F94" s="4" t="s">
        <v>20</v>
      </c>
      <c r="H94" s="2"/>
    </row>
    <row r="95" spans="1:13" ht="16" x14ac:dyDescent="0.2">
      <c r="A95" s="2"/>
      <c r="B95" s="2"/>
      <c r="C95" s="10"/>
      <c r="D95" s="17"/>
      <c r="E95" s="10"/>
      <c r="F95" s="2"/>
    </row>
    <row r="96" spans="1:13" ht="16" x14ac:dyDescent="0.2">
      <c r="A96" s="13" t="s">
        <v>27</v>
      </c>
      <c r="B96" s="2"/>
      <c r="C96" s="10" t="s">
        <v>28</v>
      </c>
      <c r="D96" s="10" t="s">
        <v>162</v>
      </c>
      <c r="F96" s="2"/>
      <c r="I96" s="6"/>
      <c r="J96" s="6"/>
      <c r="K96" s="6"/>
      <c r="L96" s="6"/>
      <c r="M96" s="6"/>
    </row>
    <row r="97" spans="1:20" ht="16" x14ac:dyDescent="0.2">
      <c r="A97" s="2" t="s">
        <v>172</v>
      </c>
      <c r="B97" s="2"/>
      <c r="C97" s="23"/>
      <c r="D97" s="18">
        <v>0.27900000000000003</v>
      </c>
      <c r="E97" s="10"/>
      <c r="F97" s="2"/>
      <c r="G97" s="40" t="s">
        <v>112</v>
      </c>
      <c r="H97" s="2"/>
    </row>
    <row r="98" spans="1:20" ht="16" x14ac:dyDescent="0.2">
      <c r="A98" s="2" t="s">
        <v>30</v>
      </c>
      <c r="B98" s="2"/>
      <c r="C98" s="7"/>
      <c r="D98" s="10"/>
      <c r="E98" s="10"/>
      <c r="F98" s="2"/>
      <c r="G98" s="2"/>
      <c r="H98" s="2"/>
    </row>
    <row r="99" spans="1:20" ht="16" x14ac:dyDescent="0.2">
      <c r="A99" s="4"/>
      <c r="B99" s="4" t="s">
        <v>31</v>
      </c>
      <c r="C99" s="16"/>
      <c r="D99" s="44"/>
      <c r="E99" s="16">
        <f>(C97-C98)*D97</f>
        <v>0</v>
      </c>
      <c r="F99" s="4" t="s">
        <v>20</v>
      </c>
      <c r="H99" s="5" t="s">
        <v>29</v>
      </c>
    </row>
    <row r="100" spans="1:20" ht="16" x14ac:dyDescent="0.2">
      <c r="A100" s="2"/>
      <c r="B100" s="2"/>
      <c r="C100" s="10"/>
      <c r="D100" s="17"/>
      <c r="E100" s="10"/>
      <c r="F100" s="2"/>
    </row>
    <row r="101" spans="1:20" ht="16" x14ac:dyDescent="0.2">
      <c r="A101" s="24" t="s">
        <v>3</v>
      </c>
      <c r="B101" s="27"/>
      <c r="C101" s="25"/>
      <c r="D101" s="26"/>
      <c r="E101" s="27"/>
      <c r="F101" s="25">
        <f>E94+E99</f>
        <v>0</v>
      </c>
    </row>
    <row r="102" spans="1:20" ht="16" x14ac:dyDescent="0.2">
      <c r="A102" s="2"/>
      <c r="B102" s="2"/>
      <c r="C102" s="10"/>
      <c r="D102" s="17"/>
      <c r="E102" s="10"/>
      <c r="F102" s="2"/>
      <c r="H102" s="2"/>
    </row>
    <row r="103" spans="1:20" ht="18" x14ac:dyDescent="0.2">
      <c r="A103" s="12" t="s">
        <v>155</v>
      </c>
      <c r="B103" s="2"/>
      <c r="C103" s="10"/>
      <c r="D103" s="17"/>
      <c r="E103" s="10"/>
      <c r="F103" s="2"/>
      <c r="H103" s="2"/>
    </row>
    <row r="104" spans="1:20" ht="16" x14ac:dyDescent="0.2">
      <c r="A104" s="2"/>
      <c r="B104" s="2"/>
      <c r="C104" s="10"/>
      <c r="D104" s="17"/>
      <c r="E104" s="10"/>
      <c r="F104" s="2"/>
      <c r="H104" s="2"/>
    </row>
    <row r="105" spans="1:20" ht="18" x14ac:dyDescent="0.2">
      <c r="A105" s="13" t="s">
        <v>32</v>
      </c>
      <c r="B105" s="2"/>
      <c r="C105" s="10" t="s">
        <v>33</v>
      </c>
      <c r="D105" s="10" t="s">
        <v>34</v>
      </c>
      <c r="E105" s="11" t="s">
        <v>109</v>
      </c>
      <c r="G105" s="41" t="s">
        <v>35</v>
      </c>
      <c r="H105" s="5" t="s">
        <v>36</v>
      </c>
      <c r="I105" s="6"/>
      <c r="J105" s="6"/>
      <c r="K105" s="28" t="s">
        <v>37</v>
      </c>
    </row>
    <row r="106" spans="1:20" ht="16" x14ac:dyDescent="0.2">
      <c r="A106" s="2" t="s">
        <v>102</v>
      </c>
      <c r="C106" s="7"/>
      <c r="D106" s="10">
        <v>4.5</v>
      </c>
      <c r="E106" s="10">
        <f>C106*D106</f>
        <v>0</v>
      </c>
      <c r="F106" s="2"/>
      <c r="G106" s="40" t="s">
        <v>94</v>
      </c>
    </row>
    <row r="107" spans="1:20" ht="16" x14ac:dyDescent="0.2">
      <c r="A107" s="2" t="s">
        <v>164</v>
      </c>
      <c r="B107" s="2"/>
      <c r="C107" s="7"/>
      <c r="D107" s="10">
        <v>7.5</v>
      </c>
      <c r="E107" s="10">
        <f>C107*D107</f>
        <v>0</v>
      </c>
      <c r="F107" s="2"/>
      <c r="G107" s="40" t="s">
        <v>133</v>
      </c>
      <c r="H107" s="2"/>
    </row>
    <row r="108" spans="1:20" ht="16" x14ac:dyDescent="0.2">
      <c r="A108" s="2" t="s">
        <v>165</v>
      </c>
      <c r="B108" s="2"/>
      <c r="C108" s="7"/>
      <c r="D108" s="10">
        <v>9.5</v>
      </c>
      <c r="E108" s="10">
        <f>C108*D108</f>
        <v>0</v>
      </c>
      <c r="F108" s="2"/>
      <c r="G108" s="40" t="s">
        <v>133</v>
      </c>
      <c r="H108" s="2"/>
      <c r="R108" s="2"/>
    </row>
    <row r="109" spans="1:20" ht="16" x14ac:dyDescent="0.2">
      <c r="A109" s="2"/>
      <c r="B109" s="4" t="s">
        <v>39</v>
      </c>
      <c r="C109" s="4"/>
      <c r="D109" s="4"/>
      <c r="E109" s="16">
        <f>E106+E107+E108</f>
        <v>0</v>
      </c>
      <c r="F109" s="4" t="s">
        <v>20</v>
      </c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ht="16" x14ac:dyDescent="0.2">
      <c r="A110" s="2"/>
      <c r="B110" s="2"/>
      <c r="C110" s="2"/>
      <c r="D110" s="2"/>
      <c r="E110" s="10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ht="16" x14ac:dyDescent="0.2">
      <c r="A111" s="13" t="s">
        <v>110</v>
      </c>
      <c r="F111" s="2"/>
      <c r="H111" s="2"/>
    </row>
    <row r="112" spans="1:20" ht="16" x14ac:dyDescent="0.2">
      <c r="A112" s="2" t="s">
        <v>73</v>
      </c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5" ht="16" x14ac:dyDescent="0.2">
      <c r="A113" s="2" t="s">
        <v>111</v>
      </c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5" ht="16" x14ac:dyDescent="0.2">
      <c r="A114" s="2" t="s">
        <v>45</v>
      </c>
      <c r="B114" s="2"/>
      <c r="C114" s="10"/>
      <c r="D114" s="10"/>
      <c r="E114" s="10"/>
      <c r="F114" s="2"/>
      <c r="G114" s="2"/>
    </row>
    <row r="115" spans="1:25" ht="16" x14ac:dyDescent="0.2">
      <c r="A115" s="2"/>
      <c r="B115" s="2"/>
      <c r="C115" s="10" t="s">
        <v>46</v>
      </c>
      <c r="D115" s="10"/>
      <c r="F115" s="2"/>
      <c r="G115" s="2"/>
      <c r="H115" s="2"/>
    </row>
    <row r="116" spans="1:25" ht="16" x14ac:dyDescent="0.2">
      <c r="A116" s="2" t="s">
        <v>47</v>
      </c>
      <c r="B116" s="10" t="s">
        <v>48</v>
      </c>
      <c r="C116" s="10" t="s">
        <v>49</v>
      </c>
      <c r="D116" s="10" t="s">
        <v>162</v>
      </c>
      <c r="F116" s="10"/>
      <c r="G116" s="2"/>
      <c r="H116" s="2"/>
      <c r="I116" s="2"/>
    </row>
    <row r="117" spans="1:25" ht="16" x14ac:dyDescent="0.2">
      <c r="A117" s="2" t="s">
        <v>50</v>
      </c>
      <c r="B117" s="7">
        <v>1</v>
      </c>
      <c r="C117" s="7"/>
      <c r="D117" s="18">
        <v>0.27900000000000003</v>
      </c>
      <c r="E117" s="10">
        <f>(C117/B117)*D117</f>
        <v>0</v>
      </c>
      <c r="F117" s="10"/>
      <c r="G117" s="40" t="s">
        <v>95</v>
      </c>
      <c r="H117" s="5" t="s">
        <v>97</v>
      </c>
      <c r="I117" s="2"/>
    </row>
    <row r="118" spans="1:25" ht="16" x14ac:dyDescent="0.2">
      <c r="A118" s="2" t="s">
        <v>51</v>
      </c>
      <c r="B118" s="7">
        <v>1</v>
      </c>
      <c r="C118" s="7"/>
      <c r="D118" s="18">
        <v>0.27900000000000003</v>
      </c>
      <c r="E118" s="10">
        <f>(C118/B118)*D118</f>
        <v>0</v>
      </c>
      <c r="F118" s="10"/>
      <c r="G118" s="40" t="s">
        <v>52</v>
      </c>
      <c r="H118" s="5" t="s">
        <v>96</v>
      </c>
      <c r="I118" s="2"/>
    </row>
    <row r="119" spans="1:25" ht="16" x14ac:dyDescent="0.2">
      <c r="A119" s="2"/>
      <c r="B119" s="10"/>
      <c r="C119" s="10" t="s">
        <v>53</v>
      </c>
      <c r="D119" s="18" t="s">
        <v>54</v>
      </c>
      <c r="E119" s="10"/>
      <c r="F119" s="10"/>
      <c r="I119" s="2"/>
    </row>
    <row r="120" spans="1:25" ht="17" x14ac:dyDescent="0.2">
      <c r="A120" s="14" t="s">
        <v>55</v>
      </c>
      <c r="B120" s="7">
        <v>15</v>
      </c>
      <c r="C120" s="7"/>
      <c r="D120" s="10">
        <v>0.5</v>
      </c>
      <c r="E120" s="10">
        <f>(C120/B120)*D120</f>
        <v>0</v>
      </c>
      <c r="F120" s="10"/>
      <c r="G120" s="42" t="s">
        <v>56</v>
      </c>
      <c r="H120" s="5" t="s">
        <v>38</v>
      </c>
      <c r="I120" s="2"/>
    </row>
    <row r="121" spans="1:25" ht="17" x14ac:dyDescent="0.2">
      <c r="A121" s="14" t="s">
        <v>57</v>
      </c>
      <c r="B121" s="7">
        <v>15</v>
      </c>
      <c r="C121" s="7"/>
      <c r="D121" s="10">
        <v>-0.3</v>
      </c>
      <c r="E121" s="10">
        <f>(C121/B121)*D121</f>
        <v>0</v>
      </c>
      <c r="F121" s="10"/>
      <c r="G121" s="42" t="s">
        <v>133</v>
      </c>
      <c r="I121" s="2"/>
    </row>
    <row r="122" spans="1:25" ht="16" x14ac:dyDescent="0.2">
      <c r="B122" s="2" t="s">
        <v>136</v>
      </c>
      <c r="C122" s="10">
        <f>C120+C121</f>
        <v>0</v>
      </c>
      <c r="E122" s="16">
        <f>E117+E118+E120+E121</f>
        <v>0</v>
      </c>
      <c r="F122" s="4" t="s">
        <v>20</v>
      </c>
      <c r="G122" s="2"/>
      <c r="I122" s="2"/>
    </row>
    <row r="123" spans="1:25" ht="16" x14ac:dyDescent="0.2">
      <c r="B123" s="2"/>
      <c r="C123" s="10"/>
      <c r="E123" s="10"/>
      <c r="F123" s="10"/>
      <c r="G123" s="2"/>
      <c r="I123" s="2"/>
    </row>
    <row r="124" spans="1:25" s="29" customFormat="1" ht="18" x14ac:dyDescent="0.2">
      <c r="A124" s="13" t="s">
        <v>75</v>
      </c>
      <c r="B124" s="30"/>
      <c r="C124" s="46" t="s">
        <v>60</v>
      </c>
      <c r="D124" s="10" t="s">
        <v>162</v>
      </c>
      <c r="E124" s="30"/>
      <c r="F124" s="30"/>
      <c r="G124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/>
      <c r="V124"/>
      <c r="W124"/>
      <c r="X124"/>
      <c r="Y124"/>
    </row>
    <row r="125" spans="1:25" ht="16" x14ac:dyDescent="0.2">
      <c r="A125" s="2" t="s">
        <v>61</v>
      </c>
      <c r="B125" s="2"/>
      <c r="C125" s="7"/>
      <c r="D125" s="18">
        <v>0.27900000000000003</v>
      </c>
      <c r="E125" s="10"/>
      <c r="F125" s="2"/>
      <c r="G125" s="40" t="s">
        <v>95</v>
      </c>
    </row>
    <row r="126" spans="1:25" ht="16" x14ac:dyDescent="0.2">
      <c r="A126" s="2" t="s">
        <v>62</v>
      </c>
      <c r="B126" s="2"/>
      <c r="C126" s="7"/>
      <c r="D126" s="17"/>
      <c r="E126" s="10"/>
      <c r="F126" s="2"/>
    </row>
    <row r="127" spans="1:25" ht="16" x14ac:dyDescent="0.2">
      <c r="A127" s="2" t="s">
        <v>110</v>
      </c>
      <c r="B127" s="2"/>
      <c r="C127" s="7"/>
      <c r="D127" s="17"/>
      <c r="E127" s="10"/>
      <c r="F127" s="2"/>
    </row>
    <row r="128" spans="1:25" ht="16" x14ac:dyDescent="0.2">
      <c r="A128" s="2" t="s">
        <v>63</v>
      </c>
      <c r="B128" s="2" t="s">
        <v>136</v>
      </c>
      <c r="C128" s="10">
        <f>(C125-C126-C127)</f>
        <v>0</v>
      </c>
      <c r="D128" s="18">
        <f>(C125*D125)-E109-E122</f>
        <v>0</v>
      </c>
      <c r="E128" s="16">
        <f>C128*D128</f>
        <v>0</v>
      </c>
      <c r="F128" s="4" t="s">
        <v>20</v>
      </c>
      <c r="H128" s="5" t="s">
        <v>154</v>
      </c>
    </row>
    <row r="129" spans="1:8" ht="16" x14ac:dyDescent="0.2">
      <c r="H129" s="2"/>
    </row>
    <row r="130" spans="1:8" ht="16" x14ac:dyDescent="0.2">
      <c r="A130" s="24" t="s">
        <v>2</v>
      </c>
      <c r="B130" s="27"/>
      <c r="C130" s="27"/>
      <c r="D130" s="27"/>
      <c r="E130" s="25"/>
      <c r="F130" s="57">
        <f>E109+E122+E128</f>
        <v>0</v>
      </c>
    </row>
    <row r="131" spans="1:8" ht="16" x14ac:dyDescent="0.2">
      <c r="H131" s="2"/>
    </row>
    <row r="132" spans="1:8" ht="19" x14ac:dyDescent="0.2">
      <c r="A132" s="47" t="s">
        <v>141</v>
      </c>
      <c r="B132" s="14"/>
      <c r="C132" s="15"/>
      <c r="D132" s="10"/>
      <c r="E132" s="31"/>
      <c r="F132" s="19"/>
      <c r="G132" s="2"/>
      <c r="H132" s="2"/>
    </row>
    <row r="133" spans="1:8" ht="18" x14ac:dyDescent="0.2">
      <c r="A133" s="47"/>
      <c r="B133" s="14"/>
      <c r="C133" s="15"/>
      <c r="D133" s="10"/>
      <c r="E133" s="31"/>
      <c r="F133" s="19"/>
      <c r="G133" s="2"/>
      <c r="H133" s="2"/>
    </row>
    <row r="134" spans="1:8" ht="17" x14ac:dyDescent="0.2">
      <c r="A134" s="48" t="s">
        <v>143</v>
      </c>
      <c r="B134" s="14" t="s">
        <v>91</v>
      </c>
      <c r="C134" s="15" t="s">
        <v>92</v>
      </c>
      <c r="D134" s="10" t="s">
        <v>66</v>
      </c>
      <c r="E134" s="15" t="s">
        <v>90</v>
      </c>
      <c r="F134" s="19"/>
      <c r="G134" s="2"/>
      <c r="H134" s="2"/>
    </row>
    <row r="135" spans="1:8" ht="17" x14ac:dyDescent="0.2">
      <c r="A135" s="14" t="s">
        <v>67</v>
      </c>
      <c r="B135" s="23"/>
      <c r="C135" s="7"/>
      <c r="D135" s="15">
        <v>0.18</v>
      </c>
      <c r="E135" s="31">
        <f>(B135*C135*D135)/1000</f>
        <v>0</v>
      </c>
      <c r="F135" s="19"/>
      <c r="G135" s="40" t="s">
        <v>117</v>
      </c>
      <c r="H135" s="2"/>
    </row>
    <row r="136" spans="1:8" ht="17" x14ac:dyDescent="0.2">
      <c r="A136" s="14" t="s">
        <v>71</v>
      </c>
      <c r="B136" s="49"/>
      <c r="C136" s="7"/>
      <c r="D136" s="15">
        <v>0.24</v>
      </c>
      <c r="E136" s="31">
        <f>(B136*C136*D136)/1000</f>
        <v>0</v>
      </c>
      <c r="F136" s="19"/>
      <c r="G136" s="40" t="s">
        <v>120</v>
      </c>
      <c r="H136" s="2"/>
    </row>
    <row r="137" spans="1:8" ht="17" x14ac:dyDescent="0.2">
      <c r="A137" s="14"/>
      <c r="B137" s="14" t="s">
        <v>142</v>
      </c>
      <c r="C137" s="10"/>
      <c r="D137" s="15"/>
      <c r="E137" s="32">
        <f>E135+E136</f>
        <v>0</v>
      </c>
      <c r="F137" s="19"/>
      <c r="H137" s="5" t="s">
        <v>118</v>
      </c>
    </row>
    <row r="138" spans="1:8" ht="17" x14ac:dyDescent="0.2">
      <c r="A138" s="14"/>
      <c r="B138" s="14"/>
      <c r="C138" s="15" t="s">
        <v>93</v>
      </c>
      <c r="D138" s="10" t="s">
        <v>123</v>
      </c>
      <c r="E138" s="31"/>
      <c r="F138" s="19"/>
      <c r="G138" s="2"/>
      <c r="H138" s="2"/>
    </row>
    <row r="139" spans="1:8" ht="17" x14ac:dyDescent="0.2">
      <c r="A139" s="14" t="s">
        <v>124</v>
      </c>
      <c r="C139" s="7"/>
      <c r="D139" s="15">
        <v>3.25</v>
      </c>
      <c r="E139" s="10">
        <f>C139*D139/1000</f>
        <v>0</v>
      </c>
      <c r="F139" s="19"/>
      <c r="G139" s="40" t="s">
        <v>131</v>
      </c>
      <c r="H139" s="2"/>
    </row>
    <row r="140" spans="1:8" ht="17" x14ac:dyDescent="0.2">
      <c r="A140" s="14" t="s">
        <v>79</v>
      </c>
      <c r="B140" s="14"/>
      <c r="C140" s="7"/>
      <c r="D140" s="15">
        <v>2.79</v>
      </c>
      <c r="E140" s="10">
        <f>C140*D140/1000</f>
        <v>0</v>
      </c>
      <c r="F140" s="2"/>
      <c r="G140" s="40" t="s">
        <v>133</v>
      </c>
      <c r="H140" s="2"/>
    </row>
    <row r="141" spans="1:8" ht="17" x14ac:dyDescent="0.2">
      <c r="A141" s="14" t="s">
        <v>119</v>
      </c>
      <c r="B141" s="14"/>
      <c r="C141" s="7"/>
      <c r="D141" s="15">
        <v>3.17</v>
      </c>
      <c r="E141" s="10">
        <f>C141*D141/1000</f>
        <v>0</v>
      </c>
      <c r="F141" s="19"/>
      <c r="G141" s="40" t="s">
        <v>133</v>
      </c>
      <c r="H141" s="2"/>
    </row>
    <row r="142" spans="1:8" ht="17" x14ac:dyDescent="0.2">
      <c r="A142" s="33"/>
      <c r="B142" s="14" t="s">
        <v>136</v>
      </c>
      <c r="C142" s="14"/>
      <c r="D142" s="14"/>
      <c r="E142" s="21">
        <f>E139+E140+E141</f>
        <v>0</v>
      </c>
      <c r="F142" s="19"/>
      <c r="H142" s="5" t="s">
        <v>118</v>
      </c>
    </row>
    <row r="143" spans="1:8" ht="16" x14ac:dyDescent="0.2">
      <c r="A143" s="40" t="s">
        <v>156</v>
      </c>
      <c r="B143" s="14"/>
      <c r="C143" s="14"/>
      <c r="D143" s="14"/>
      <c r="E143" s="15"/>
      <c r="F143" s="19"/>
      <c r="H143" s="2"/>
    </row>
    <row r="144" spans="1:8" ht="34" x14ac:dyDescent="0.2">
      <c r="B144" s="43" t="s">
        <v>144</v>
      </c>
      <c r="C144" s="43"/>
      <c r="D144" s="43"/>
      <c r="E144" s="21">
        <f>E137+E142</f>
        <v>0</v>
      </c>
      <c r="F144" s="4" t="s">
        <v>20</v>
      </c>
      <c r="G144" s="2"/>
    </row>
    <row r="145" spans="1:12" ht="16" x14ac:dyDescent="0.2">
      <c r="B145" s="14"/>
      <c r="C145" s="14"/>
      <c r="D145" s="14"/>
      <c r="E145" s="15"/>
      <c r="F145" s="19"/>
      <c r="G145" s="2"/>
    </row>
    <row r="146" spans="1:12" ht="17" x14ac:dyDescent="0.2">
      <c r="A146" s="13" t="s">
        <v>145</v>
      </c>
      <c r="B146" s="2" t="s">
        <v>48</v>
      </c>
      <c r="C146" s="10" t="s">
        <v>28</v>
      </c>
      <c r="D146" s="10" t="s">
        <v>146</v>
      </c>
      <c r="E146" s="15" t="s">
        <v>90</v>
      </c>
      <c r="F146" s="19"/>
      <c r="G146" s="40" t="s">
        <v>95</v>
      </c>
    </row>
    <row r="147" spans="1:12" ht="17" x14ac:dyDescent="0.2">
      <c r="B147" s="14" t="s">
        <v>87</v>
      </c>
      <c r="C147" s="23"/>
      <c r="D147" s="18">
        <v>0.27900000000000003</v>
      </c>
      <c r="E147" s="15">
        <f>C147*D147/2</f>
        <v>0</v>
      </c>
      <c r="F147" s="19"/>
      <c r="G147" s="2"/>
    </row>
    <row r="148" spans="1:12" ht="17" x14ac:dyDescent="0.2">
      <c r="B148" s="14" t="s">
        <v>88</v>
      </c>
      <c r="C148" s="23"/>
      <c r="D148" s="18">
        <v>0.27900000000000003</v>
      </c>
      <c r="E148" s="50">
        <f>D148*C148/6.5</f>
        <v>0</v>
      </c>
      <c r="F148" s="19"/>
      <c r="G148" s="2"/>
    </row>
    <row r="149" spans="1:12" ht="17" x14ac:dyDescent="0.2">
      <c r="B149" s="14" t="s">
        <v>147</v>
      </c>
      <c r="C149" s="23"/>
      <c r="D149" s="18">
        <v>0.27900000000000003</v>
      </c>
      <c r="E149" s="15">
        <f>C149*D149/12</f>
        <v>0</v>
      </c>
      <c r="F149" s="19"/>
      <c r="G149" s="2"/>
    </row>
    <row r="150" spans="1:12" ht="16" x14ac:dyDescent="0.2">
      <c r="B150" s="14"/>
      <c r="D150" s="45"/>
      <c r="E150" s="15"/>
      <c r="F150" s="19"/>
      <c r="G150" s="2"/>
    </row>
    <row r="151" spans="1:12" ht="34" x14ac:dyDescent="0.2">
      <c r="B151" s="43" t="s">
        <v>89</v>
      </c>
      <c r="C151" s="51"/>
      <c r="D151" s="52"/>
      <c r="E151" s="53">
        <f>E147+E148+E149</f>
        <v>0</v>
      </c>
      <c r="F151" s="4" t="s">
        <v>20</v>
      </c>
      <c r="G151" s="2"/>
      <c r="H151" s="5" t="s">
        <v>113</v>
      </c>
      <c r="I151" s="6"/>
      <c r="J151" s="6"/>
      <c r="K151" s="6"/>
      <c r="L151" s="6"/>
    </row>
    <row r="152" spans="1:12" ht="16" x14ac:dyDescent="0.2">
      <c r="B152" s="14"/>
      <c r="D152" s="45"/>
      <c r="E152" s="50"/>
      <c r="F152" s="19"/>
      <c r="G152" s="2"/>
    </row>
    <row r="153" spans="1:12" ht="16" x14ac:dyDescent="0.2">
      <c r="A153" s="24" t="s">
        <v>1</v>
      </c>
      <c r="B153" s="54"/>
      <c r="C153" s="27"/>
      <c r="D153" s="55"/>
      <c r="E153" s="56"/>
      <c r="F153" s="61">
        <f>E144+E151</f>
        <v>0</v>
      </c>
      <c r="G153" s="2"/>
    </row>
    <row r="154" spans="1:12" ht="16" x14ac:dyDescent="0.2">
      <c r="B154" s="14"/>
      <c r="D154" s="45"/>
      <c r="E154" s="50"/>
      <c r="F154" s="31"/>
      <c r="G154" s="2"/>
    </row>
    <row r="155" spans="1:12" ht="16" x14ac:dyDescent="0.2">
      <c r="B155" s="14"/>
      <c r="D155" s="45"/>
      <c r="E155" s="50"/>
      <c r="F155" s="31"/>
      <c r="G155" s="2"/>
    </row>
    <row r="156" spans="1:12" ht="16" x14ac:dyDescent="0.2">
      <c r="A156" s="34"/>
      <c r="C156" s="14"/>
      <c r="D156" s="14"/>
      <c r="E156" s="31"/>
      <c r="F156" s="31"/>
      <c r="G156" s="2"/>
    </row>
    <row r="157" spans="1:12" ht="23" x14ac:dyDescent="0.25">
      <c r="A157" s="58" t="s">
        <v>0</v>
      </c>
      <c r="B157" s="59"/>
      <c r="C157" s="54"/>
      <c r="D157" s="54"/>
      <c r="E157" s="60"/>
      <c r="F157" s="61">
        <f>F101+F130+F153</f>
        <v>0</v>
      </c>
      <c r="G157" s="2"/>
    </row>
    <row r="158" spans="1:12" ht="16" x14ac:dyDescent="0.2">
      <c r="A158" s="34"/>
      <c r="B158" s="33"/>
      <c r="C158" s="14"/>
      <c r="D158" s="14"/>
      <c r="E158" s="31"/>
      <c r="F158" s="19"/>
      <c r="G158" s="2"/>
    </row>
    <row r="159" spans="1:12" ht="18" x14ac:dyDescent="0.2">
      <c r="E159" s="19"/>
      <c r="F159" s="19"/>
      <c r="G159" s="2"/>
      <c r="H159" s="30"/>
    </row>
    <row r="160" spans="1:12" ht="25" x14ac:dyDescent="0.25">
      <c r="A160" s="35" t="s">
        <v>177</v>
      </c>
      <c r="B160" s="6"/>
      <c r="C160" s="35"/>
      <c r="D160" s="35"/>
      <c r="E160" s="36"/>
      <c r="F160" s="37"/>
      <c r="H160" s="30"/>
    </row>
    <row r="161" spans="1:20" ht="25" x14ac:dyDescent="0.25">
      <c r="A161" s="38" t="s">
        <v>178</v>
      </c>
      <c r="B161" s="6"/>
      <c r="C161" s="35"/>
      <c r="D161" s="35"/>
      <c r="E161" s="36"/>
      <c r="F161" s="37"/>
      <c r="H161" s="30"/>
    </row>
    <row r="162" spans="1:20" ht="18" x14ac:dyDescent="0.2">
      <c r="A162" s="38" t="s">
        <v>179</v>
      </c>
      <c r="B162" s="6"/>
      <c r="C162" s="6"/>
      <c r="D162" s="6"/>
      <c r="E162" s="37"/>
      <c r="F162" s="37"/>
      <c r="H162" s="30"/>
    </row>
    <row r="163" spans="1:20" ht="18" x14ac:dyDescent="0.2">
      <c r="A163" s="38"/>
      <c r="B163" s="6"/>
      <c r="C163" s="6"/>
      <c r="D163" s="6"/>
      <c r="E163" s="37"/>
      <c r="F163" s="37"/>
      <c r="H163" s="30"/>
    </row>
    <row r="164" spans="1:20" ht="18" x14ac:dyDescent="0.2">
      <c r="A164" s="39" t="s">
        <v>180</v>
      </c>
      <c r="B164" s="39"/>
      <c r="C164" s="39"/>
      <c r="D164" s="39"/>
      <c r="E164" s="39"/>
      <c r="F164" s="37"/>
      <c r="G164" s="30"/>
      <c r="H164" s="30"/>
    </row>
    <row r="165" spans="1:20" ht="18" x14ac:dyDescent="0.2">
      <c r="A165" s="39" t="s">
        <v>148</v>
      </c>
      <c r="B165" s="39"/>
      <c r="C165" s="39"/>
      <c r="D165" s="39"/>
      <c r="E165" s="39"/>
      <c r="F165" s="39"/>
      <c r="G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</row>
    <row r="166" spans="1:20" ht="18" x14ac:dyDescent="0.2">
      <c r="A166" s="39" t="s">
        <v>149</v>
      </c>
      <c r="B166" s="39"/>
      <c r="C166" s="39"/>
      <c r="D166" s="39"/>
      <c r="E166" s="39"/>
      <c r="F166" s="39"/>
      <c r="G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</row>
    <row r="167" spans="1:20" ht="18" x14ac:dyDescent="0.2">
      <c r="A167" s="39" t="s">
        <v>150</v>
      </c>
      <c r="B167" s="39"/>
      <c r="C167" s="39"/>
      <c r="D167" s="39"/>
      <c r="E167" s="39"/>
      <c r="F167" s="39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</row>
    <row r="168" spans="1:20" ht="18" x14ac:dyDescent="0.2">
      <c r="A168" s="39" t="s">
        <v>74</v>
      </c>
      <c r="B168" s="39"/>
      <c r="C168" s="39"/>
      <c r="D168" s="39"/>
      <c r="E168" s="39"/>
      <c r="F168" s="39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</row>
    <row r="169" spans="1:20" ht="18" x14ac:dyDescent="0.2">
      <c r="A169" s="39" t="s">
        <v>152</v>
      </c>
      <c r="B169" s="39"/>
      <c r="C169" s="39"/>
      <c r="D169" s="39"/>
      <c r="E169" s="39"/>
      <c r="F169" s="39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</row>
    <row r="170" spans="1:20" ht="18" x14ac:dyDescent="0.2">
      <c r="A170" s="38" t="s">
        <v>115</v>
      </c>
      <c r="B170" s="39"/>
      <c r="C170" s="39"/>
      <c r="D170" s="39"/>
      <c r="E170" s="6"/>
      <c r="F170" s="39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</row>
    <row r="171" spans="1:20" ht="18" x14ac:dyDescent="0.2">
      <c r="A171" s="13"/>
      <c r="B171" s="30"/>
      <c r="C171" s="30"/>
      <c r="D171" s="30"/>
      <c r="F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</row>
    <row r="172" spans="1:20" ht="18" x14ac:dyDescent="0.2">
      <c r="A172" s="39" t="s">
        <v>98</v>
      </c>
      <c r="B172" s="6"/>
      <c r="C172" s="6"/>
      <c r="D172" s="6"/>
      <c r="E172" s="39"/>
      <c r="F172" s="6"/>
      <c r="G172" s="30"/>
      <c r="H172" s="33"/>
    </row>
    <row r="173" spans="1:20" ht="18" x14ac:dyDescent="0.2">
      <c r="A173" s="39" t="s">
        <v>153</v>
      </c>
      <c r="B173" s="39"/>
      <c r="C173" s="39"/>
      <c r="D173" s="39"/>
      <c r="E173" s="39"/>
      <c r="F173" s="39"/>
      <c r="G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</row>
    <row r="174" spans="1:20" ht="18" x14ac:dyDescent="0.2">
      <c r="A174" s="39" t="s">
        <v>116</v>
      </c>
      <c r="B174" s="39"/>
      <c r="C174" s="39"/>
      <c r="D174" s="39"/>
      <c r="E174" s="39"/>
      <c r="F174" s="39"/>
      <c r="G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</row>
    <row r="175" spans="1:20" ht="18" x14ac:dyDescent="0.2">
      <c r="A175" s="39" t="s">
        <v>99</v>
      </c>
      <c r="B175" s="6"/>
      <c r="C175" s="6"/>
      <c r="D175" s="6"/>
      <c r="E175" s="6"/>
      <c r="F175" s="6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</row>
    <row r="176" spans="1:20" ht="18" x14ac:dyDescent="0.2">
      <c r="A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</row>
    <row r="177" spans="1:6" ht="18" x14ac:dyDescent="0.2">
      <c r="A177" s="39" t="s">
        <v>114</v>
      </c>
      <c r="B177" s="6"/>
      <c r="C177" s="6"/>
      <c r="D177" s="6"/>
      <c r="E177" s="6"/>
      <c r="F177" s="6"/>
    </row>
  </sheetData>
  <phoneticPr fontId="4" type="noConversion"/>
  <hyperlinks>
    <hyperlink ref="K105" r:id="rId1" xr:uid="{00000000-0004-0000-0000-000000000000}"/>
  </hyperlinks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maison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Jean-Michel Vincent</dc:creator>
  <cp:lastModifiedBy>jeanmichel.vincent@wanadoo.fr</cp:lastModifiedBy>
  <dcterms:created xsi:type="dcterms:W3CDTF">2024-09-01T15:37:40Z</dcterms:created>
  <dcterms:modified xsi:type="dcterms:W3CDTF">2024-12-01T14:38:31Z</dcterms:modified>
</cp:coreProperties>
</file>