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jean-michelvincent/Desktop/cacp age  21 et PNR/Données Cergy/20230614 Cergy analyse stratégique et opérationnelle/20230623 rendu bâtiments cergy/"/>
    </mc:Choice>
  </mc:AlternateContent>
  <xr:revisionPtr revIDLastSave="0" documentId="13_ncr:1_{5A923809-D5B6-1145-B751-32322898F8D4}" xr6:coauthVersionLast="47" xr6:coauthVersionMax="47" xr10:uidLastSave="{00000000-0000-0000-0000-000000000000}"/>
  <bookViews>
    <workbookView xWindow="1100" yWindow="820" windowWidth="27320" windowHeight="13960" xr2:uid="{00000000-000D-0000-FFFF-FFFF00000000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A278" i="1" l="1"/>
  <c r="AJ42" i="1"/>
  <c r="L3" i="1"/>
  <c r="AA3" i="1" s="1"/>
  <c r="R3" i="1"/>
  <c r="X3" i="1"/>
  <c r="J4" i="1"/>
  <c r="L4" i="1" s="1"/>
  <c r="AA4" i="1" s="1"/>
  <c r="P4" i="1"/>
  <c r="R4" i="1" s="1"/>
  <c r="V4" i="1"/>
  <c r="X4" i="1"/>
  <c r="J5" i="1"/>
  <c r="L5" i="1"/>
  <c r="P5" i="1"/>
  <c r="R5" i="1" s="1"/>
  <c r="AA5" i="1" s="1"/>
  <c r="V5" i="1"/>
  <c r="X5" i="1"/>
  <c r="J6" i="1"/>
  <c r="L6" i="1" s="1"/>
  <c r="P6" i="1"/>
  <c r="R6" i="1"/>
  <c r="V6" i="1"/>
  <c r="X6" i="1" s="1"/>
  <c r="J7" i="1"/>
  <c r="L7" i="1" s="1"/>
  <c r="P7" i="1"/>
  <c r="R7" i="1"/>
  <c r="V7" i="1"/>
  <c r="X7" i="1" s="1"/>
  <c r="J8" i="1"/>
  <c r="L8" i="1" s="1"/>
  <c r="AA8" i="1" s="1"/>
  <c r="P8" i="1"/>
  <c r="R8" i="1" s="1"/>
  <c r="V8" i="1"/>
  <c r="X8" i="1" s="1"/>
  <c r="J9" i="1"/>
  <c r="L9" i="1"/>
  <c r="AA9" i="1" s="1"/>
  <c r="P9" i="1"/>
  <c r="R9" i="1" s="1"/>
  <c r="V9" i="1"/>
  <c r="X9" i="1"/>
  <c r="J10" i="1"/>
  <c r="L10" i="1" s="1"/>
  <c r="AA10" i="1" s="1"/>
  <c r="P10" i="1"/>
  <c r="R10" i="1" s="1"/>
  <c r="V10" i="1"/>
  <c r="X10" i="1" s="1"/>
  <c r="J11" i="1"/>
  <c r="L11" i="1" s="1"/>
  <c r="AA11" i="1" s="1"/>
  <c r="P11" i="1"/>
  <c r="R11" i="1"/>
  <c r="V11" i="1"/>
  <c r="X11" i="1" s="1"/>
  <c r="J12" i="1"/>
  <c r="L12" i="1" s="1"/>
  <c r="P12" i="1"/>
  <c r="R12" i="1" s="1"/>
  <c r="V12" i="1"/>
  <c r="X12" i="1" s="1"/>
  <c r="J13" i="1"/>
  <c r="L13" i="1"/>
  <c r="AA13" i="1" s="1"/>
  <c r="P13" i="1"/>
  <c r="R13" i="1" s="1"/>
  <c r="V13" i="1"/>
  <c r="X13" i="1"/>
  <c r="J14" i="1"/>
  <c r="L14" i="1" s="1"/>
  <c r="AA14" i="1" s="1"/>
  <c r="P14" i="1"/>
  <c r="R14" i="1" s="1"/>
  <c r="V14" i="1"/>
  <c r="X14" i="1" s="1"/>
  <c r="J15" i="1"/>
  <c r="L15" i="1"/>
  <c r="AA15" i="1" s="1"/>
  <c r="P15" i="1"/>
  <c r="R15" i="1"/>
  <c r="V15" i="1"/>
  <c r="X15" i="1"/>
  <c r="J16" i="1"/>
  <c r="L16" i="1" s="1"/>
  <c r="AA16" i="1" s="1"/>
  <c r="P16" i="1"/>
  <c r="R16" i="1" s="1"/>
  <c r="V16" i="1"/>
  <c r="X16" i="1" s="1"/>
  <c r="J17" i="1"/>
  <c r="L17" i="1"/>
  <c r="AA17" i="1" s="1"/>
  <c r="P17" i="1"/>
  <c r="R17" i="1"/>
  <c r="V17" i="1"/>
  <c r="X17" i="1"/>
  <c r="J18" i="1"/>
  <c r="L18" i="1" s="1"/>
  <c r="P18" i="1"/>
  <c r="R18" i="1" s="1"/>
  <c r="V18" i="1"/>
  <c r="X18" i="1" s="1"/>
  <c r="J19" i="1"/>
  <c r="L19" i="1"/>
  <c r="AA19" i="1" s="1"/>
  <c r="P19" i="1"/>
  <c r="R19" i="1"/>
  <c r="V19" i="1"/>
  <c r="X19" i="1"/>
  <c r="J20" i="1"/>
  <c r="L20" i="1" s="1"/>
  <c r="P20" i="1"/>
  <c r="R20" i="1" s="1"/>
  <c r="V20" i="1"/>
  <c r="X20" i="1" s="1"/>
  <c r="J21" i="1"/>
  <c r="L21" i="1"/>
  <c r="AA21" i="1" s="1"/>
  <c r="P21" i="1"/>
  <c r="R21" i="1"/>
  <c r="V21" i="1"/>
  <c r="X21" i="1"/>
  <c r="J22" i="1"/>
  <c r="L22" i="1" s="1"/>
  <c r="AA22" i="1" s="1"/>
  <c r="P22" i="1"/>
  <c r="R22" i="1" s="1"/>
  <c r="V22" i="1"/>
  <c r="X22" i="1" s="1"/>
  <c r="J23" i="1"/>
  <c r="L23" i="1"/>
  <c r="AA23" i="1" s="1"/>
  <c r="P23" i="1"/>
  <c r="R23" i="1"/>
  <c r="V23" i="1"/>
  <c r="X23" i="1"/>
  <c r="J24" i="1"/>
  <c r="L24" i="1" s="1"/>
  <c r="AA24" i="1" s="1"/>
  <c r="P24" i="1"/>
  <c r="R24" i="1" s="1"/>
  <c r="V24" i="1"/>
  <c r="X24" i="1" s="1"/>
  <c r="J25" i="1"/>
  <c r="L25" i="1"/>
  <c r="AA25" i="1" s="1"/>
  <c r="P25" i="1"/>
  <c r="R25" i="1"/>
  <c r="V25" i="1"/>
  <c r="X25" i="1"/>
  <c r="J26" i="1"/>
  <c r="L26" i="1" s="1"/>
  <c r="P26" i="1"/>
  <c r="R26" i="1" s="1"/>
  <c r="V26" i="1"/>
  <c r="X26" i="1" s="1"/>
  <c r="J27" i="1"/>
  <c r="L27" i="1"/>
  <c r="AA27" i="1" s="1"/>
  <c r="P27" i="1"/>
  <c r="R27" i="1"/>
  <c r="V27" i="1"/>
  <c r="X27" i="1"/>
  <c r="J28" i="1"/>
  <c r="L28" i="1" s="1"/>
  <c r="P28" i="1"/>
  <c r="R28" i="1" s="1"/>
  <c r="V28" i="1"/>
  <c r="X28" i="1" s="1"/>
  <c r="J29" i="1"/>
  <c r="L29" i="1"/>
  <c r="AA29" i="1" s="1"/>
  <c r="P29" i="1"/>
  <c r="R29" i="1"/>
  <c r="V29" i="1"/>
  <c r="X29" i="1"/>
  <c r="J30" i="1"/>
  <c r="L30" i="1" s="1"/>
  <c r="AA30" i="1" s="1"/>
  <c r="P30" i="1"/>
  <c r="R30" i="1" s="1"/>
  <c r="V30" i="1"/>
  <c r="X30" i="1" s="1"/>
  <c r="J31" i="1"/>
  <c r="L31" i="1"/>
  <c r="AA31" i="1" s="1"/>
  <c r="P31" i="1"/>
  <c r="R31" i="1"/>
  <c r="V31" i="1"/>
  <c r="X31" i="1"/>
  <c r="J32" i="1"/>
  <c r="L32" i="1" s="1"/>
  <c r="AA32" i="1" s="1"/>
  <c r="P32" i="1"/>
  <c r="R32" i="1" s="1"/>
  <c r="V32" i="1"/>
  <c r="X32" i="1" s="1"/>
  <c r="J33" i="1"/>
  <c r="L33" i="1"/>
  <c r="AA33" i="1" s="1"/>
  <c r="P33" i="1"/>
  <c r="R33" i="1"/>
  <c r="V33" i="1"/>
  <c r="X33" i="1"/>
  <c r="J34" i="1"/>
  <c r="L34" i="1" s="1"/>
  <c r="P34" i="1"/>
  <c r="R34" i="1" s="1"/>
  <c r="V34" i="1"/>
  <c r="X34" i="1" s="1"/>
  <c r="J35" i="1"/>
  <c r="L35" i="1"/>
  <c r="AA35" i="1" s="1"/>
  <c r="P35" i="1"/>
  <c r="R35" i="1"/>
  <c r="V35" i="1"/>
  <c r="X35" i="1"/>
  <c r="J36" i="1"/>
  <c r="L36" i="1" s="1"/>
  <c r="P36" i="1"/>
  <c r="R36" i="1" s="1"/>
  <c r="V36" i="1"/>
  <c r="X36" i="1" s="1"/>
  <c r="J37" i="1"/>
  <c r="L37" i="1"/>
  <c r="AA37" i="1" s="1"/>
  <c r="P37" i="1"/>
  <c r="R37" i="1"/>
  <c r="V37" i="1"/>
  <c r="X37" i="1"/>
  <c r="K3" i="1"/>
  <c r="Q3" i="1"/>
  <c r="W3" i="1"/>
  <c r="Z3" i="1"/>
  <c r="K4" i="1"/>
  <c r="Q4" i="1"/>
  <c r="W4" i="1"/>
  <c r="Z4" i="1"/>
  <c r="K5" i="1"/>
  <c r="Q5" i="1"/>
  <c r="W5" i="1"/>
  <c r="Z5" i="1"/>
  <c r="K6" i="1"/>
  <c r="Q6" i="1"/>
  <c r="W6" i="1"/>
  <c r="Z6" i="1"/>
  <c r="K7" i="1"/>
  <c r="Q7" i="1"/>
  <c r="W7" i="1"/>
  <c r="Z7" i="1"/>
  <c r="K8" i="1"/>
  <c r="Q8" i="1"/>
  <c r="W8" i="1"/>
  <c r="Z8" i="1"/>
  <c r="K9" i="1"/>
  <c r="Q9" i="1"/>
  <c r="W9" i="1"/>
  <c r="Z9" i="1"/>
  <c r="K10" i="1"/>
  <c r="Q10" i="1"/>
  <c r="W10" i="1"/>
  <c r="Z10" i="1"/>
  <c r="K11" i="1"/>
  <c r="Q11" i="1"/>
  <c r="W11" i="1"/>
  <c r="Z11" i="1"/>
  <c r="K12" i="1"/>
  <c r="Q12" i="1"/>
  <c r="W12" i="1"/>
  <c r="Z12" i="1"/>
  <c r="K13" i="1"/>
  <c r="Q13" i="1"/>
  <c r="W13" i="1"/>
  <c r="Z13" i="1"/>
  <c r="K14" i="1"/>
  <c r="Q14" i="1"/>
  <c r="W14" i="1"/>
  <c r="Z14" i="1"/>
  <c r="K15" i="1"/>
  <c r="Q15" i="1"/>
  <c r="W15" i="1"/>
  <c r="Z15" i="1"/>
  <c r="K16" i="1"/>
  <c r="Q16" i="1"/>
  <c r="W16" i="1"/>
  <c r="Z16" i="1"/>
  <c r="K17" i="1"/>
  <c r="Q17" i="1"/>
  <c r="W17" i="1"/>
  <c r="Z17" i="1"/>
  <c r="K18" i="1"/>
  <c r="Q18" i="1"/>
  <c r="W18" i="1"/>
  <c r="Z18" i="1"/>
  <c r="K19" i="1"/>
  <c r="Q19" i="1"/>
  <c r="W19" i="1"/>
  <c r="Z19" i="1"/>
  <c r="K20" i="1"/>
  <c r="Q20" i="1"/>
  <c r="W20" i="1"/>
  <c r="Z20" i="1"/>
  <c r="K21" i="1"/>
  <c r="Q21" i="1"/>
  <c r="W21" i="1"/>
  <c r="Z21" i="1"/>
  <c r="K22" i="1"/>
  <c r="Q22" i="1"/>
  <c r="W22" i="1"/>
  <c r="Z22" i="1"/>
  <c r="K23" i="1"/>
  <c r="Q23" i="1"/>
  <c r="W23" i="1"/>
  <c r="Z23" i="1"/>
  <c r="K24" i="1"/>
  <c r="Q24" i="1"/>
  <c r="W24" i="1"/>
  <c r="Z24" i="1"/>
  <c r="AF34" i="1" s="1"/>
  <c r="K25" i="1"/>
  <c r="Q25" i="1"/>
  <c r="W25" i="1"/>
  <c r="Z25" i="1"/>
  <c r="K26" i="1"/>
  <c r="Q26" i="1"/>
  <c r="W26" i="1"/>
  <c r="Z26" i="1"/>
  <c r="K27" i="1"/>
  <c r="Q27" i="1"/>
  <c r="W27" i="1"/>
  <c r="Z27" i="1"/>
  <c r="K28" i="1"/>
  <c r="Q28" i="1"/>
  <c r="W28" i="1"/>
  <c r="Z28" i="1"/>
  <c r="K29" i="1"/>
  <c r="Q29" i="1"/>
  <c r="W29" i="1"/>
  <c r="Z29" i="1"/>
  <c r="K30" i="1"/>
  <c r="Q30" i="1"/>
  <c r="W30" i="1"/>
  <c r="Z30" i="1"/>
  <c r="K31" i="1"/>
  <c r="Q31" i="1"/>
  <c r="W31" i="1"/>
  <c r="Z31" i="1"/>
  <c r="K32" i="1"/>
  <c r="Q32" i="1"/>
  <c r="W32" i="1"/>
  <c r="Z32" i="1"/>
  <c r="K33" i="1"/>
  <c r="Q33" i="1"/>
  <c r="W33" i="1"/>
  <c r="Z33" i="1"/>
  <c r="K34" i="1"/>
  <c r="Q34" i="1"/>
  <c r="W34" i="1"/>
  <c r="Z34" i="1"/>
  <c r="K35" i="1"/>
  <c r="Q35" i="1"/>
  <c r="W35" i="1"/>
  <c r="Z35" i="1"/>
  <c r="K36" i="1"/>
  <c r="Q36" i="1"/>
  <c r="W36" i="1"/>
  <c r="Z36" i="1"/>
  <c r="K37" i="1"/>
  <c r="Q37" i="1"/>
  <c r="W37" i="1"/>
  <c r="Z37" i="1"/>
  <c r="Y3" i="1"/>
  <c r="Y4" i="1"/>
  <c r="Y5" i="1"/>
  <c r="AF33" i="1" s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3" i="1"/>
  <c r="V224" i="1"/>
  <c r="V225" i="1"/>
  <c r="V226" i="1"/>
  <c r="V227" i="1"/>
  <c r="V228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8" i="1"/>
  <c r="P38" i="1"/>
  <c r="R38" i="1" s="1"/>
  <c r="P39" i="1"/>
  <c r="R39" i="1"/>
  <c r="P40" i="1"/>
  <c r="R40" i="1" s="1"/>
  <c r="P41" i="1"/>
  <c r="R41" i="1"/>
  <c r="P42" i="1"/>
  <c r="R42" i="1" s="1"/>
  <c r="P43" i="1"/>
  <c r="R43" i="1"/>
  <c r="P44" i="1"/>
  <c r="R44" i="1" s="1"/>
  <c r="P45" i="1"/>
  <c r="R45" i="1"/>
  <c r="P46" i="1"/>
  <c r="R46" i="1" s="1"/>
  <c r="P47" i="1"/>
  <c r="R47" i="1"/>
  <c r="P48" i="1"/>
  <c r="R48" i="1" s="1"/>
  <c r="P49" i="1"/>
  <c r="R49" i="1"/>
  <c r="P50" i="1"/>
  <c r="R50" i="1" s="1"/>
  <c r="P51" i="1"/>
  <c r="R51" i="1"/>
  <c r="P52" i="1"/>
  <c r="R52" i="1" s="1"/>
  <c r="P53" i="1"/>
  <c r="R53" i="1"/>
  <c r="P54" i="1"/>
  <c r="R54" i="1" s="1"/>
  <c r="P55" i="1"/>
  <c r="R55" i="1"/>
  <c r="P56" i="1"/>
  <c r="R56" i="1" s="1"/>
  <c r="P57" i="1"/>
  <c r="R57" i="1"/>
  <c r="P58" i="1"/>
  <c r="R58" i="1" s="1"/>
  <c r="P59" i="1"/>
  <c r="R59" i="1"/>
  <c r="P60" i="1"/>
  <c r="R60" i="1" s="1"/>
  <c r="P61" i="1"/>
  <c r="R61" i="1"/>
  <c r="P62" i="1"/>
  <c r="R62" i="1" s="1"/>
  <c r="P63" i="1"/>
  <c r="R63" i="1"/>
  <c r="P64" i="1"/>
  <c r="R64" i="1" s="1"/>
  <c r="P65" i="1"/>
  <c r="R65" i="1"/>
  <c r="P66" i="1"/>
  <c r="R66" i="1" s="1"/>
  <c r="P67" i="1"/>
  <c r="R67" i="1"/>
  <c r="P68" i="1"/>
  <c r="R68" i="1" s="1"/>
  <c r="P69" i="1"/>
  <c r="R69" i="1"/>
  <c r="P70" i="1"/>
  <c r="R70" i="1" s="1"/>
  <c r="P71" i="1"/>
  <c r="R71" i="1"/>
  <c r="P72" i="1"/>
  <c r="R72" i="1" s="1"/>
  <c r="P73" i="1"/>
  <c r="R73" i="1"/>
  <c r="P74" i="1"/>
  <c r="R74" i="1" s="1"/>
  <c r="P75" i="1"/>
  <c r="R75" i="1"/>
  <c r="P76" i="1"/>
  <c r="R76" i="1" s="1"/>
  <c r="P77" i="1"/>
  <c r="R77" i="1"/>
  <c r="P78" i="1"/>
  <c r="R78" i="1" s="1"/>
  <c r="P79" i="1"/>
  <c r="R79" i="1"/>
  <c r="P80" i="1"/>
  <c r="R80" i="1" s="1"/>
  <c r="P81" i="1"/>
  <c r="R81" i="1"/>
  <c r="P82" i="1"/>
  <c r="R82" i="1" s="1"/>
  <c r="P83" i="1"/>
  <c r="R83" i="1"/>
  <c r="P84" i="1"/>
  <c r="R84" i="1" s="1"/>
  <c r="P85" i="1"/>
  <c r="R85" i="1"/>
  <c r="P86" i="1"/>
  <c r="R86" i="1" s="1"/>
  <c r="P87" i="1"/>
  <c r="R87" i="1"/>
  <c r="P88" i="1"/>
  <c r="R88" i="1" s="1"/>
  <c r="P89" i="1"/>
  <c r="R89" i="1"/>
  <c r="P90" i="1"/>
  <c r="R90" i="1" s="1"/>
  <c r="P91" i="1"/>
  <c r="R91" i="1"/>
  <c r="P92" i="1"/>
  <c r="R92" i="1" s="1"/>
  <c r="P93" i="1"/>
  <c r="R93" i="1"/>
  <c r="P94" i="1"/>
  <c r="R94" i="1" s="1"/>
  <c r="P95" i="1"/>
  <c r="R95" i="1"/>
  <c r="P96" i="1"/>
  <c r="R96" i="1" s="1"/>
  <c r="P97" i="1"/>
  <c r="R97" i="1"/>
  <c r="P98" i="1"/>
  <c r="R98" i="1" s="1"/>
  <c r="P99" i="1"/>
  <c r="R99" i="1"/>
  <c r="P100" i="1"/>
  <c r="R100" i="1" s="1"/>
  <c r="P101" i="1"/>
  <c r="R101" i="1"/>
  <c r="P102" i="1"/>
  <c r="R102" i="1" s="1"/>
  <c r="P103" i="1"/>
  <c r="R103" i="1"/>
  <c r="P104" i="1"/>
  <c r="R104" i="1" s="1"/>
  <c r="P105" i="1"/>
  <c r="R105" i="1"/>
  <c r="P106" i="1"/>
  <c r="R106" i="1" s="1"/>
  <c r="P107" i="1"/>
  <c r="R107" i="1"/>
  <c r="P108" i="1"/>
  <c r="R108" i="1" s="1"/>
  <c r="P109" i="1"/>
  <c r="R109" i="1"/>
  <c r="P110" i="1"/>
  <c r="R110" i="1" s="1"/>
  <c r="P111" i="1"/>
  <c r="R111" i="1"/>
  <c r="P112" i="1"/>
  <c r="R112" i="1" s="1"/>
  <c r="P113" i="1"/>
  <c r="R113" i="1"/>
  <c r="P114" i="1"/>
  <c r="R114" i="1" s="1"/>
  <c r="P115" i="1"/>
  <c r="R115" i="1"/>
  <c r="P116" i="1"/>
  <c r="R116" i="1" s="1"/>
  <c r="P117" i="1"/>
  <c r="R117" i="1"/>
  <c r="P118" i="1"/>
  <c r="R118" i="1" s="1"/>
  <c r="P119" i="1"/>
  <c r="R119" i="1"/>
  <c r="P120" i="1"/>
  <c r="R120" i="1" s="1"/>
  <c r="P121" i="1"/>
  <c r="R121" i="1"/>
  <c r="P122" i="1"/>
  <c r="R122" i="1" s="1"/>
  <c r="P123" i="1"/>
  <c r="R123" i="1"/>
  <c r="P124" i="1"/>
  <c r="R124" i="1" s="1"/>
  <c r="P125" i="1"/>
  <c r="R125" i="1"/>
  <c r="P126" i="1"/>
  <c r="R126" i="1" s="1"/>
  <c r="P127" i="1"/>
  <c r="R127" i="1"/>
  <c r="P128" i="1"/>
  <c r="R128" i="1" s="1"/>
  <c r="P129" i="1"/>
  <c r="R129" i="1"/>
  <c r="P130" i="1"/>
  <c r="R130" i="1" s="1"/>
  <c r="P131" i="1"/>
  <c r="R131" i="1"/>
  <c r="P132" i="1"/>
  <c r="R132" i="1" s="1"/>
  <c r="P133" i="1"/>
  <c r="R133" i="1"/>
  <c r="P134" i="1"/>
  <c r="R134" i="1" s="1"/>
  <c r="P135" i="1"/>
  <c r="R135" i="1"/>
  <c r="P136" i="1"/>
  <c r="R136" i="1" s="1"/>
  <c r="P137" i="1"/>
  <c r="R137" i="1"/>
  <c r="P138" i="1"/>
  <c r="R138" i="1" s="1"/>
  <c r="P139" i="1"/>
  <c r="R139" i="1"/>
  <c r="P140" i="1"/>
  <c r="R140" i="1" s="1"/>
  <c r="P141" i="1"/>
  <c r="R141" i="1"/>
  <c r="P142" i="1"/>
  <c r="R142" i="1"/>
  <c r="P143" i="1"/>
  <c r="R143" i="1" s="1"/>
  <c r="P144" i="1"/>
  <c r="R144" i="1"/>
  <c r="P145" i="1"/>
  <c r="R145" i="1" s="1"/>
  <c r="P146" i="1"/>
  <c r="R146" i="1" s="1"/>
  <c r="P147" i="1"/>
  <c r="R147" i="1" s="1"/>
  <c r="P148" i="1"/>
  <c r="R148" i="1" s="1"/>
  <c r="P149" i="1"/>
  <c r="R149" i="1" s="1"/>
  <c r="P150" i="1"/>
  <c r="R150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59" i="1"/>
  <c r="R159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AA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AA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P200" i="1"/>
  <c r="R200" i="1" s="1"/>
  <c r="P201" i="1"/>
  <c r="R201" i="1" s="1"/>
  <c r="P202" i="1"/>
  <c r="R202" i="1" s="1"/>
  <c r="P203" i="1"/>
  <c r="R203" i="1" s="1"/>
  <c r="P204" i="1"/>
  <c r="R204" i="1" s="1"/>
  <c r="P205" i="1"/>
  <c r="R205" i="1" s="1"/>
  <c r="P206" i="1"/>
  <c r="R206" i="1" s="1"/>
  <c r="P207" i="1"/>
  <c r="R207" i="1" s="1"/>
  <c r="P208" i="1"/>
  <c r="R208" i="1" s="1"/>
  <c r="AA208" i="1" s="1"/>
  <c r="P209" i="1"/>
  <c r="R209" i="1" s="1"/>
  <c r="P210" i="1"/>
  <c r="R210" i="1" s="1"/>
  <c r="P211" i="1"/>
  <c r="R211" i="1" s="1"/>
  <c r="P212" i="1"/>
  <c r="R212" i="1" s="1"/>
  <c r="P213" i="1"/>
  <c r="R213" i="1" s="1"/>
  <c r="P214" i="1"/>
  <c r="R214" i="1" s="1"/>
  <c r="P215" i="1"/>
  <c r="R215" i="1" s="1"/>
  <c r="P216" i="1"/>
  <c r="R216" i="1" s="1"/>
  <c r="P217" i="1"/>
  <c r="R217" i="1" s="1"/>
  <c r="P218" i="1"/>
  <c r="R218" i="1" s="1"/>
  <c r="P219" i="1"/>
  <c r="R219" i="1" s="1"/>
  <c r="P220" i="1"/>
  <c r="R220" i="1" s="1"/>
  <c r="P221" i="1"/>
  <c r="R221" i="1" s="1"/>
  <c r="R222" i="1"/>
  <c r="P223" i="1"/>
  <c r="R223" i="1" s="1"/>
  <c r="P224" i="1"/>
  <c r="R224" i="1"/>
  <c r="P225" i="1"/>
  <c r="R225" i="1" s="1"/>
  <c r="P226" i="1"/>
  <c r="R226" i="1"/>
  <c r="P227" i="1"/>
  <c r="R227" i="1" s="1"/>
  <c r="P228" i="1"/>
  <c r="R228" i="1"/>
  <c r="P229" i="1"/>
  <c r="R229" i="1" s="1"/>
  <c r="AA229" i="1" s="1"/>
  <c r="P230" i="1"/>
  <c r="R230" i="1"/>
  <c r="P231" i="1"/>
  <c r="R231" i="1" s="1"/>
  <c r="P232" i="1"/>
  <c r="R232" i="1"/>
  <c r="P233" i="1"/>
  <c r="R233" i="1" s="1"/>
  <c r="P234" i="1"/>
  <c r="R234" i="1"/>
  <c r="P235" i="1"/>
  <c r="R235" i="1" s="1"/>
  <c r="P236" i="1"/>
  <c r="R236" i="1"/>
  <c r="P237" i="1"/>
  <c r="R237" i="1" s="1"/>
  <c r="P238" i="1"/>
  <c r="R238" i="1"/>
  <c r="P239" i="1"/>
  <c r="R239" i="1" s="1"/>
  <c r="P240" i="1"/>
  <c r="R240" i="1"/>
  <c r="P241" i="1"/>
  <c r="R241" i="1" s="1"/>
  <c r="P242" i="1"/>
  <c r="R242" i="1"/>
  <c r="P243" i="1"/>
  <c r="R243" i="1" s="1"/>
  <c r="P244" i="1"/>
  <c r="R244" i="1"/>
  <c r="P245" i="1"/>
  <c r="R245" i="1" s="1"/>
  <c r="P246" i="1"/>
  <c r="R246" i="1"/>
  <c r="R247" i="1"/>
  <c r="P248" i="1"/>
  <c r="R248" i="1" s="1"/>
  <c r="P249" i="1"/>
  <c r="R249" i="1" s="1"/>
  <c r="P250" i="1"/>
  <c r="R250" i="1" s="1"/>
  <c r="P251" i="1"/>
  <c r="R251" i="1" s="1"/>
  <c r="P252" i="1"/>
  <c r="R252" i="1" s="1"/>
  <c r="P253" i="1"/>
  <c r="R253" i="1" s="1"/>
  <c r="P254" i="1"/>
  <c r="R254" i="1" s="1"/>
  <c r="P255" i="1"/>
  <c r="R255" i="1" s="1"/>
  <c r="P256" i="1"/>
  <c r="R256" i="1" s="1"/>
  <c r="P257" i="1"/>
  <c r="R257" i="1" s="1"/>
  <c r="P258" i="1"/>
  <c r="R258" i="1" s="1"/>
  <c r="P259" i="1"/>
  <c r="R259" i="1" s="1"/>
  <c r="P260" i="1"/>
  <c r="R260" i="1" s="1"/>
  <c r="P261" i="1"/>
  <c r="R261" i="1" s="1"/>
  <c r="P262" i="1"/>
  <c r="R262" i="1" s="1"/>
  <c r="P263" i="1"/>
  <c r="R263" i="1" s="1"/>
  <c r="P264" i="1"/>
  <c r="R264" i="1" s="1"/>
  <c r="P265" i="1"/>
  <c r="R265" i="1" s="1"/>
  <c r="P266" i="1"/>
  <c r="R266" i="1" s="1"/>
  <c r="P267" i="1"/>
  <c r="R267" i="1" s="1"/>
  <c r="P268" i="1"/>
  <c r="R268" i="1" s="1"/>
  <c r="P269" i="1"/>
  <c r="R269" i="1" s="1"/>
  <c r="P270" i="1"/>
  <c r="R270" i="1" s="1"/>
  <c r="P271" i="1"/>
  <c r="R271" i="1" s="1"/>
  <c r="P272" i="1"/>
  <c r="R272" i="1" s="1"/>
  <c r="P273" i="1"/>
  <c r="R273" i="1" s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8" i="1"/>
  <c r="Y278" i="1" s="1"/>
  <c r="P278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8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8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78" i="1" s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8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8" i="1"/>
  <c r="F17" i="1"/>
  <c r="F278" i="1"/>
  <c r="I282" i="1"/>
  <c r="I284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H283" i="1"/>
  <c r="H284" i="1"/>
  <c r="G282" i="1"/>
  <c r="G283" i="1"/>
  <c r="G284" i="1"/>
  <c r="G285" i="1"/>
  <c r="D289" i="1" s="1"/>
  <c r="E293" i="1" s="1"/>
  <c r="E283" i="1"/>
  <c r="E284" i="1"/>
  <c r="E282" i="1"/>
  <c r="K275" i="1"/>
  <c r="K276" i="1"/>
  <c r="AC222" i="1"/>
  <c r="AC247" i="1"/>
  <c r="AC275" i="1"/>
  <c r="Y273" i="1"/>
  <c r="Y272" i="1"/>
  <c r="AA222" i="1"/>
  <c r="AA247" i="1"/>
  <c r="AB130" i="1"/>
  <c r="AC130" i="1"/>
  <c r="Z147" i="1"/>
  <c r="Z82" i="1"/>
  <c r="Z121" i="1"/>
  <c r="Z95" i="1"/>
  <c r="Z169" i="1"/>
  <c r="Z45" i="1"/>
  <c r="Z178" i="1"/>
  <c r="Z238" i="1"/>
  <c r="Z235" i="1"/>
  <c r="Z114" i="1"/>
  <c r="Z73" i="1"/>
  <c r="Z209" i="1"/>
  <c r="Z67" i="1"/>
  <c r="Z52" i="1"/>
  <c r="Z136" i="1"/>
  <c r="Z149" i="1"/>
  <c r="Z182" i="1"/>
  <c r="Z101" i="1"/>
  <c r="Z49" i="1"/>
  <c r="Z102" i="1"/>
  <c r="Z59" i="1"/>
  <c r="AA242" i="1"/>
  <c r="Z262" i="1"/>
  <c r="Z251" i="1"/>
  <c r="Z131" i="1"/>
  <c r="Z123" i="1"/>
  <c r="Z240" i="1"/>
  <c r="AA119" i="1"/>
  <c r="AA124" i="1"/>
  <c r="AA230" i="1"/>
  <c r="AA86" i="1"/>
  <c r="Z159" i="1"/>
  <c r="Z245" i="1"/>
  <c r="Z79" i="1"/>
  <c r="Z161" i="1"/>
  <c r="Z164" i="1"/>
  <c r="Z236" i="1"/>
  <c r="Z233" i="1"/>
  <c r="Z163" i="1"/>
  <c r="Z143" i="1"/>
  <c r="Z54" i="1"/>
  <c r="Z176" i="1"/>
  <c r="Z160" i="1"/>
  <c r="Z226" i="1"/>
  <c r="Z222" i="1"/>
  <c r="Z134" i="1"/>
  <c r="Z151" i="1"/>
  <c r="Z223" i="1"/>
  <c r="Z142" i="1"/>
  <c r="Z247" i="1"/>
  <c r="AB200" i="1"/>
  <c r="AC200" i="1"/>
  <c r="AB197" i="1"/>
  <c r="AC197" i="1" s="1"/>
  <c r="AB117" i="1"/>
  <c r="AC117" i="1"/>
  <c r="AB110" i="1"/>
  <c r="AC110" i="1" s="1"/>
  <c r="AB193" i="1"/>
  <c r="AC193" i="1"/>
  <c r="AB60" i="1"/>
  <c r="AC60" i="1" s="1"/>
  <c r="AB39" i="1"/>
  <c r="AC39" i="1"/>
  <c r="AB19" i="1"/>
  <c r="AC19" i="1" s="1"/>
  <c r="AB186" i="1"/>
  <c r="AC186" i="1"/>
  <c r="AB47" i="1"/>
  <c r="AC47" i="1" s="1"/>
  <c r="AB21" i="1"/>
  <c r="AC21" i="1"/>
  <c r="AB154" i="1"/>
  <c r="AC154" i="1" s="1"/>
  <c r="AB33" i="1"/>
  <c r="AC33" i="1"/>
  <c r="AB91" i="1"/>
  <c r="AC91" i="1" s="1"/>
  <c r="AB85" i="1"/>
  <c r="AC85" i="1"/>
  <c r="AB185" i="1"/>
  <c r="AC185" i="1" s="1"/>
  <c r="AB115" i="1"/>
  <c r="AC115" i="1"/>
  <c r="AB119" i="1"/>
  <c r="AC119" i="1" s="1"/>
  <c r="AB202" i="1"/>
  <c r="AC202" i="1"/>
  <c r="AB166" i="1"/>
  <c r="AC166" i="1" s="1"/>
  <c r="Z202" i="1"/>
  <c r="Z119" i="1"/>
  <c r="AB271" i="1"/>
  <c r="AC271" i="1" s="1"/>
  <c r="Z271" i="1"/>
  <c r="AB267" i="1"/>
  <c r="AC267" i="1"/>
  <c r="Z267" i="1"/>
  <c r="AB265" i="1"/>
  <c r="AC265" i="1"/>
  <c r="Z265" i="1"/>
  <c r="AB263" i="1"/>
  <c r="AC263" i="1"/>
  <c r="Z263" i="1"/>
  <c r="AB261" i="1"/>
  <c r="AC261" i="1" s="1"/>
  <c r="Z261" i="1"/>
  <c r="AB23" i="1"/>
  <c r="AC23" i="1" s="1"/>
  <c r="AB20" i="1"/>
  <c r="AC20" i="1"/>
  <c r="AB256" i="1"/>
  <c r="Z256" i="1"/>
  <c r="AB254" i="1"/>
  <c r="AC254" i="1"/>
  <c r="Z254" i="1"/>
  <c r="AB252" i="1"/>
  <c r="AC252" i="1" s="1"/>
  <c r="Z252" i="1"/>
  <c r="AB174" i="1"/>
  <c r="AC174" i="1" s="1"/>
  <c r="Z174" i="1"/>
  <c r="AB26" i="1"/>
  <c r="AC26" i="1"/>
  <c r="AB124" i="1"/>
  <c r="AC124" i="1" s="1"/>
  <c r="Z124" i="1"/>
  <c r="AB70" i="1"/>
  <c r="AC70" i="1" s="1"/>
  <c r="Z70" i="1"/>
  <c r="AB167" i="1"/>
  <c r="AC167" i="1"/>
  <c r="Z167" i="1"/>
  <c r="AB113" i="1"/>
  <c r="AC113" i="1"/>
  <c r="Z113" i="1"/>
  <c r="AB25" i="1"/>
  <c r="AC25" i="1" s="1"/>
  <c r="AB43" i="1"/>
  <c r="AC43" i="1"/>
  <c r="Z43" i="1"/>
  <c r="AB42" i="1"/>
  <c r="AC42" i="1"/>
  <c r="Z42" i="1"/>
  <c r="AB241" i="1"/>
  <c r="AC241" i="1" s="1"/>
  <c r="Z241" i="1"/>
  <c r="AB128" i="1"/>
  <c r="AC128" i="1" s="1"/>
  <c r="Z128" i="1"/>
  <c r="AB237" i="1"/>
  <c r="AB234" i="1"/>
  <c r="AC234" i="1" s="1"/>
  <c r="Z234" i="1"/>
  <c r="AB230" i="1"/>
  <c r="AC230" i="1"/>
  <c r="AB141" i="1"/>
  <c r="AC141" i="1" s="1"/>
  <c r="AB125" i="1"/>
  <c r="AC125" i="1"/>
  <c r="AB41" i="1"/>
  <c r="AC41" i="1" s="1"/>
  <c r="Z41" i="1"/>
  <c r="AB62" i="1"/>
  <c r="AC62" i="1" s="1"/>
  <c r="AB86" i="1"/>
  <c r="AC86" i="1"/>
  <c r="AB228" i="1"/>
  <c r="AC228" i="1" s="1"/>
  <c r="AB100" i="1"/>
  <c r="AC100" i="1"/>
  <c r="Z100" i="1"/>
  <c r="AB171" i="1"/>
  <c r="AC171" i="1" s="1"/>
  <c r="AB80" i="1"/>
  <c r="AC80" i="1"/>
  <c r="AB224" i="1"/>
  <c r="AC224" i="1" s="1"/>
  <c r="AB135" i="1"/>
  <c r="AC135" i="1"/>
  <c r="AB217" i="1"/>
  <c r="AC217" i="1" s="1"/>
  <c r="AB122" i="1"/>
  <c r="AC122" i="1"/>
  <c r="Z122" i="1"/>
  <c r="AB214" i="1"/>
  <c r="AC214" i="1"/>
  <c r="AB212" i="1"/>
  <c r="AC212" i="1" s="1"/>
  <c r="Z212" i="1"/>
  <c r="AB210" i="1"/>
  <c r="AC210" i="1"/>
  <c r="AB104" i="1"/>
  <c r="AC104" i="1" s="1"/>
  <c r="Z104" i="1"/>
  <c r="AB150" i="1"/>
  <c r="AC150" i="1" s="1"/>
  <c r="AB94" i="1"/>
  <c r="AC94" i="1"/>
  <c r="AB180" i="1"/>
  <c r="AC180" i="1" s="1"/>
  <c r="AB127" i="1"/>
  <c r="AC127" i="1"/>
  <c r="Z127" i="1"/>
  <c r="AB139" i="1"/>
  <c r="AC139" i="1" s="1"/>
  <c r="AB129" i="1"/>
  <c r="AC129" i="1"/>
  <c r="Z129" i="1"/>
  <c r="AB220" i="1"/>
  <c r="AC220" i="1"/>
  <c r="AB83" i="1"/>
  <c r="AC83" i="1" s="1"/>
  <c r="AB211" i="1"/>
  <c r="AC211" i="1"/>
  <c r="AB72" i="1"/>
  <c r="AC72" i="1" s="1"/>
  <c r="Z72" i="1"/>
  <c r="AB206" i="1"/>
  <c r="AB133" i="1"/>
  <c r="AC133" i="1" s="1"/>
  <c r="AB199" i="1"/>
  <c r="AC199" i="1"/>
  <c r="AB77" i="1"/>
  <c r="AC77" i="1" s="1"/>
  <c r="AB192" i="1"/>
  <c r="AC192" i="1"/>
  <c r="AB8" i="1"/>
  <c r="AC8" i="1" s="1"/>
  <c r="AB40" i="1"/>
  <c r="AC40" i="1"/>
  <c r="AB51" i="1"/>
  <c r="AC51" i="1" s="1"/>
  <c r="Z51" i="1"/>
  <c r="AB18" i="1"/>
  <c r="AC18" i="1"/>
  <c r="AB270" i="1"/>
  <c r="AC270" i="1" s="1"/>
  <c r="Z270" i="1"/>
  <c r="AB50" i="1"/>
  <c r="AC50" i="1" s="1"/>
  <c r="Z50" i="1"/>
  <c r="AB264" i="1"/>
  <c r="AC264" i="1"/>
  <c r="Z264" i="1"/>
  <c r="AB13" i="1"/>
  <c r="AC13" i="1"/>
  <c r="AB36" i="1"/>
  <c r="AC36" i="1" s="1"/>
  <c r="AB17" i="1"/>
  <c r="AC17" i="1"/>
  <c r="AB22" i="1"/>
  <c r="AC22" i="1" s="1"/>
  <c r="AB31" i="1"/>
  <c r="AC31" i="1"/>
  <c r="AB259" i="1"/>
  <c r="AC259" i="1" s="1"/>
  <c r="Z259" i="1"/>
  <c r="AB255" i="1"/>
  <c r="AC255" i="1"/>
  <c r="Z255" i="1"/>
  <c r="AB253" i="1"/>
  <c r="AC253" i="1"/>
  <c r="Z253" i="1"/>
  <c r="AB96" i="1"/>
  <c r="AC96" i="1" s="1"/>
  <c r="Z96" i="1"/>
  <c r="AB148" i="1"/>
  <c r="AC148" i="1" s="1"/>
  <c r="Z148" i="1"/>
  <c r="AB250" i="1"/>
  <c r="Z250" i="1"/>
  <c r="AB68" i="1"/>
  <c r="AC68" i="1" s="1"/>
  <c r="Z68" i="1"/>
  <c r="AB216" i="1"/>
  <c r="AC216" i="1" s="1"/>
  <c r="AB213" i="1"/>
  <c r="AC213" i="1"/>
  <c r="AB112" i="1"/>
  <c r="AC112" i="1" s="1"/>
  <c r="AB172" i="1"/>
  <c r="AC172" i="1"/>
  <c r="AB203" i="1"/>
  <c r="AC203" i="1" s="1"/>
  <c r="AB145" i="1"/>
  <c r="AC145" i="1" s="1"/>
  <c r="Z145" i="1"/>
  <c r="AB76" i="1"/>
  <c r="AC76" i="1" s="1"/>
  <c r="AB196" i="1"/>
  <c r="AC196" i="1"/>
  <c r="Z196" i="1"/>
  <c r="AB116" i="1"/>
  <c r="AC116" i="1" s="1"/>
  <c r="AB132" i="1"/>
  <c r="AC132" i="1" s="1"/>
  <c r="Z132" i="1"/>
  <c r="AB53" i="1"/>
  <c r="AC53" i="1"/>
  <c r="AB65" i="1"/>
  <c r="AC65" i="1" s="1"/>
  <c r="Z65" i="1"/>
  <c r="AB34" i="1"/>
  <c r="AC34" i="1" s="1"/>
  <c r="AB269" i="1"/>
  <c r="AC269" i="1" s="1"/>
  <c r="AB266" i="1"/>
  <c r="AC266" i="1" s="1"/>
  <c r="AB27" i="1"/>
  <c r="AC27" i="1" s="1"/>
  <c r="AB105" i="1"/>
  <c r="AC105" i="1" s="1"/>
  <c r="AB56" i="1"/>
  <c r="AC56" i="1" s="1"/>
  <c r="AB16" i="1"/>
  <c r="AC16" i="1" s="1"/>
  <c r="AB258" i="1"/>
  <c r="AC258" i="1" s="1"/>
  <c r="AB177" i="1"/>
  <c r="AC177" i="1" s="1"/>
  <c r="AB98" i="1"/>
  <c r="AC98" i="1" s="1"/>
  <c r="AB57" i="1"/>
  <c r="AC57" i="1" s="1"/>
  <c r="AB55" i="1"/>
  <c r="AC55" i="1" s="1"/>
  <c r="AB248" i="1"/>
  <c r="AB120" i="1"/>
  <c r="AC120" i="1" s="1"/>
  <c r="AB246" i="1"/>
  <c r="AC246" i="1"/>
  <c r="AB93" i="1"/>
  <c r="AC93" i="1" s="1"/>
  <c r="AB244" i="1"/>
  <c r="AC244" i="1"/>
  <c r="AB173" i="1"/>
  <c r="AC173" i="1" s="1"/>
  <c r="AB243" i="1"/>
  <c r="AB239" i="1"/>
  <c r="AB156" i="1"/>
  <c r="AC156" i="1" s="1"/>
  <c r="AB181" i="1"/>
  <c r="AC181" i="1"/>
  <c r="AB232" i="1"/>
  <c r="AC232" i="1" s="1"/>
  <c r="AB229" i="1"/>
  <c r="AC229" i="1"/>
  <c r="AB137" i="1"/>
  <c r="AC137" i="1" s="1"/>
  <c r="AB215" i="1"/>
  <c r="AC215" i="1"/>
  <c r="AB168" i="1"/>
  <c r="AC168" i="1" s="1"/>
  <c r="AB92" i="1"/>
  <c r="AC92" i="1"/>
  <c r="AB201" i="1"/>
  <c r="AC201" i="1" s="1"/>
  <c r="AB198" i="1"/>
  <c r="AC198" i="1"/>
  <c r="AB84" i="1"/>
  <c r="AC84" i="1" s="1"/>
  <c r="AB195" i="1"/>
  <c r="AC195" i="1"/>
  <c r="AB109" i="1"/>
  <c r="AC109" i="1" s="1"/>
  <c r="AB88" i="1"/>
  <c r="AC88" i="1"/>
  <c r="AB190" i="1"/>
  <c r="AC190" i="1" s="1"/>
  <c r="AB188" i="1"/>
  <c r="AC188" i="1"/>
  <c r="AB179" i="1"/>
  <c r="AC179" i="1" s="1"/>
  <c r="AB138" i="1"/>
  <c r="AC138" i="1"/>
  <c r="AB175" i="1"/>
  <c r="AC175" i="1" s="1"/>
  <c r="AB29" i="1"/>
  <c r="AC29" i="1"/>
  <c r="AB11" i="1"/>
  <c r="AC11" i="1" s="1"/>
  <c r="AB10" i="1"/>
  <c r="AC10" i="1"/>
  <c r="AB63" i="1"/>
  <c r="AC63" i="1" s="1"/>
  <c r="AB48" i="1"/>
  <c r="AC48" i="1"/>
  <c r="AB184" i="1"/>
  <c r="AC184" i="1" s="1"/>
  <c r="AB74" i="1"/>
  <c r="AC74" i="1"/>
  <c r="AB99" i="1"/>
  <c r="AC99" i="1" s="1"/>
  <c r="Z85" i="1"/>
  <c r="Z110" i="1"/>
  <c r="Z39" i="1"/>
  <c r="Z47" i="1"/>
  <c r="Z154" i="1"/>
  <c r="Z91" i="1"/>
  <c r="AB9" i="1"/>
  <c r="AC9" i="1" s="1"/>
  <c r="AB75" i="1"/>
  <c r="AC75" i="1"/>
  <c r="AB44" i="1"/>
  <c r="AC44" i="1" s="1"/>
  <c r="AB144" i="1"/>
  <c r="AC144" i="1"/>
  <c r="Z44" i="1"/>
  <c r="Z185" i="1"/>
  <c r="Z75" i="1"/>
  <c r="AB159" i="1"/>
  <c r="AC159" i="1" s="1"/>
  <c r="AB245" i="1"/>
  <c r="AB79" i="1"/>
  <c r="AC79" i="1"/>
  <c r="AB28" i="1"/>
  <c r="AC28" i="1" s="1"/>
  <c r="AB161" i="1"/>
  <c r="AC161" i="1"/>
  <c r="AB240" i="1"/>
  <c r="AC240" i="1" s="1"/>
  <c r="AB164" i="1"/>
  <c r="AC164" i="1"/>
  <c r="AB236" i="1"/>
  <c r="AC236" i="1" s="1"/>
  <c r="AB233" i="1"/>
  <c r="AB163" i="1"/>
  <c r="AC163" i="1" s="1"/>
  <c r="AB143" i="1"/>
  <c r="AC143" i="1"/>
  <c r="AB134" i="1"/>
  <c r="AC134" i="1" s="1"/>
  <c r="AB131" i="1"/>
  <c r="AC131" i="1"/>
  <c r="AB54" i="1"/>
  <c r="AC54" i="1" s="1"/>
  <c r="AB123" i="1"/>
  <c r="AC123" i="1"/>
  <c r="AB176" i="1"/>
  <c r="AC176" i="1" s="1"/>
  <c r="AB160" i="1"/>
  <c r="AC160" i="1"/>
  <c r="AB226" i="1"/>
  <c r="AC226" i="1" s="1"/>
  <c r="AB223" i="1"/>
  <c r="AC223" i="1"/>
  <c r="AB262" i="1"/>
  <c r="AC262" i="1" s="1"/>
  <c r="AB35" i="1"/>
  <c r="AC35" i="1"/>
  <c r="AB251" i="1"/>
  <c r="AB73" i="1"/>
  <c r="AC73" i="1" s="1"/>
  <c r="AB67" i="1"/>
  <c r="AC67" i="1"/>
  <c r="AB221" i="1"/>
  <c r="AC221" i="1" s="1"/>
  <c r="AB218" i="1"/>
  <c r="AC218" i="1"/>
  <c r="AB162" i="1"/>
  <c r="AC162" i="1" s="1"/>
  <c r="AB273" i="1"/>
  <c r="AC273" i="1"/>
  <c r="AB71" i="1"/>
  <c r="AC71" i="1" s="1"/>
  <c r="AB90" i="1"/>
  <c r="AC90" i="1"/>
  <c r="AB208" i="1"/>
  <c r="AC208" i="1" s="1"/>
  <c r="AB89" i="1"/>
  <c r="AC89" i="1"/>
  <c r="AB207" i="1"/>
  <c r="AC207" i="1" s="1"/>
  <c r="AB204" i="1"/>
  <c r="AC204" i="1" s="1"/>
  <c r="AB157" i="1"/>
  <c r="AC157" i="1" s="1"/>
  <c r="AB146" i="1"/>
  <c r="AC146" i="1" s="1"/>
  <c r="AB103" i="1"/>
  <c r="AC103" i="1" s="1"/>
  <c r="AB111" i="1"/>
  <c r="AC111" i="1"/>
  <c r="AB165" i="1"/>
  <c r="AC165" i="1" s="1"/>
  <c r="AB37" i="1"/>
  <c r="AC37" i="1"/>
  <c r="AB219" i="1"/>
  <c r="AC219" i="1" s="1"/>
  <c r="AB97" i="1"/>
  <c r="AC97" i="1" s="1"/>
  <c r="AB205" i="1"/>
  <c r="AC205" i="1" s="1"/>
  <c r="AB106" i="1"/>
  <c r="AC106" i="1" s="1"/>
  <c r="AB45" i="1"/>
  <c r="AC45" i="1"/>
  <c r="AB81" i="1"/>
  <c r="AC81" i="1" s="1"/>
  <c r="AB178" i="1"/>
  <c r="AC178" i="1"/>
  <c r="AB66" i="1"/>
  <c r="AC66" i="1" s="1"/>
  <c r="AB7" i="1"/>
  <c r="AC7" i="1"/>
  <c r="AB242" i="1"/>
  <c r="AC242" i="1" s="1"/>
  <c r="AB238" i="1"/>
  <c r="AC238" i="1"/>
  <c r="AB155" i="1"/>
  <c r="AC155" i="1" s="1"/>
  <c r="AB235" i="1"/>
  <c r="AC235" i="1"/>
  <c r="AB231" i="1"/>
  <c r="AC231" i="1" s="1"/>
  <c r="AB15" i="1"/>
  <c r="AC15" i="1"/>
  <c r="AB118" i="1"/>
  <c r="AC118" i="1" s="1"/>
  <c r="AB64" i="1"/>
  <c r="AC64" i="1"/>
  <c r="AB158" i="1"/>
  <c r="AC158" i="1" s="1"/>
  <c r="AB227" i="1"/>
  <c r="AC227" i="1"/>
  <c r="AB225" i="1"/>
  <c r="AC225" i="1" s="1"/>
  <c r="AB38" i="1"/>
  <c r="AC38" i="1"/>
  <c r="AB58" i="1"/>
  <c r="AC58" i="1" s="1"/>
  <c r="AB151" i="1"/>
  <c r="AC151" i="1"/>
  <c r="AB114" i="1"/>
  <c r="AC114" i="1" s="1"/>
  <c r="AB209" i="1"/>
  <c r="AC209" i="1"/>
  <c r="AB52" i="1"/>
  <c r="AC52" i="1" s="1"/>
  <c r="AB49" i="1"/>
  <c r="AC49" i="1"/>
  <c r="AB268" i="1"/>
  <c r="AB183" i="1"/>
  <c r="AB12" i="1"/>
  <c r="AC12" i="1"/>
  <c r="AB6" i="1"/>
  <c r="AC6" i="1" s="1"/>
  <c r="AB32" i="1"/>
  <c r="AC32" i="1"/>
  <c r="AB14" i="1"/>
  <c r="AC14" i="1" s="1"/>
  <c r="AB24" i="1"/>
  <c r="AC24" i="1"/>
  <c r="AB260" i="1"/>
  <c r="AC260" i="1" s="1"/>
  <c r="AB257" i="1"/>
  <c r="AC257" i="1"/>
  <c r="AB102" i="1"/>
  <c r="AC102" i="1" s="1"/>
  <c r="AB126" i="1"/>
  <c r="AC126" i="1"/>
  <c r="AB59" i="1"/>
  <c r="AC59" i="1" s="1"/>
  <c r="AB61" i="1"/>
  <c r="AC61" i="1"/>
  <c r="AB249" i="1"/>
  <c r="AB272" i="1"/>
  <c r="AB152" i="1"/>
  <c r="AC152" i="1"/>
  <c r="AB78" i="1"/>
  <c r="AC78" i="1" s="1"/>
  <c r="AB153" i="1"/>
  <c r="AC153" i="1"/>
  <c r="AB194" i="1"/>
  <c r="AC194" i="1" s="1"/>
  <c r="AB108" i="1"/>
  <c r="AC108" i="1"/>
  <c r="AB191" i="1"/>
  <c r="AC191" i="1" s="1"/>
  <c r="AB189" i="1"/>
  <c r="AC189" i="1"/>
  <c r="AB187" i="1"/>
  <c r="AC187" i="1" s="1"/>
  <c r="AB46" i="1"/>
  <c r="AC46" i="1"/>
  <c r="AB170" i="1"/>
  <c r="AC170" i="1" s="1"/>
  <c r="AB30" i="1"/>
  <c r="AC30" i="1"/>
  <c r="AB4" i="1"/>
  <c r="AC4" i="1" s="1"/>
  <c r="AB5" i="1"/>
  <c r="AC5" i="1"/>
  <c r="AB87" i="1"/>
  <c r="AC87" i="1" s="1"/>
  <c r="AB69" i="1"/>
  <c r="AC69" i="1"/>
  <c r="AB140" i="1"/>
  <c r="AC140" i="1" s="1"/>
  <c r="AB107" i="1"/>
  <c r="AC107" i="1"/>
  <c r="AB147" i="1"/>
  <c r="AC147" i="1" s="1"/>
  <c r="AB136" i="1"/>
  <c r="AC136" i="1"/>
  <c r="AB149" i="1"/>
  <c r="AC149" i="1" s="1"/>
  <c r="AB82" i="1"/>
  <c r="AC82" i="1"/>
  <c r="AB95" i="1"/>
  <c r="AC95" i="1" s="1"/>
  <c r="AB182" i="1"/>
  <c r="AC182" i="1"/>
  <c r="AB142" i="1"/>
  <c r="AC142" i="1" s="1"/>
  <c r="AB169" i="1"/>
  <c r="AC169" i="1"/>
  <c r="AB121" i="1"/>
  <c r="AC121" i="1" s="1"/>
  <c r="AB101" i="1"/>
  <c r="AC101" i="1"/>
  <c r="AA50" i="1"/>
  <c r="AA270" i="1"/>
  <c r="AA201" i="1"/>
  <c r="AA145" i="1"/>
  <c r="AA210" i="1"/>
  <c r="AA65" i="1"/>
  <c r="AA77" i="1"/>
  <c r="AA105" i="1"/>
  <c r="AA94" i="1"/>
  <c r="AA135" i="1"/>
  <c r="AA174" i="1"/>
  <c r="AA186" i="1"/>
  <c r="AA98" i="1"/>
  <c r="Z97" i="1"/>
  <c r="Z249" i="1"/>
  <c r="Z272" i="1"/>
  <c r="AA236" i="1"/>
  <c r="AA76" i="1"/>
  <c r="AA46" i="1"/>
  <c r="AA189" i="1"/>
  <c r="AA108" i="1"/>
  <c r="AA153" i="1"/>
  <c r="AA152" i="1"/>
  <c r="AA204" i="1"/>
  <c r="AA218" i="1"/>
  <c r="AA181" i="1"/>
  <c r="AA239" i="1"/>
  <c r="AA173" i="1"/>
  <c r="AA93" i="1"/>
  <c r="AA246" i="1"/>
  <c r="AA63" i="1"/>
  <c r="AA202" i="1"/>
  <c r="Z166" i="1"/>
  <c r="AA180" i="1"/>
  <c r="AA171" i="1"/>
  <c r="AA241" i="1"/>
  <c r="AA95" i="1"/>
  <c r="AA60" i="1"/>
  <c r="Z204" i="1"/>
  <c r="Z90" i="1"/>
  <c r="Z218" i="1"/>
  <c r="AA139" i="1"/>
  <c r="AA53" i="1"/>
  <c r="AA199" i="1"/>
  <c r="AA272" i="1"/>
  <c r="Z58" i="1"/>
  <c r="AA195" i="1"/>
  <c r="AA198" i="1"/>
  <c r="AA112" i="1"/>
  <c r="AA232" i="1"/>
  <c r="AA156" i="1"/>
  <c r="AA243" i="1"/>
  <c r="AA244" i="1"/>
  <c r="AA58" i="1"/>
  <c r="AA120" i="1"/>
  <c r="AA240" i="1"/>
  <c r="AA133" i="1"/>
  <c r="AA72" i="1"/>
  <c r="AA155" i="1"/>
  <c r="AA106" i="1"/>
  <c r="Z99" i="1"/>
  <c r="Z117" i="1"/>
  <c r="Z172" i="1"/>
  <c r="Z213" i="1"/>
  <c r="Z77" i="1"/>
  <c r="Z133" i="1"/>
  <c r="Z83" i="1"/>
  <c r="Z94" i="1"/>
  <c r="Z135" i="1"/>
  <c r="Z80" i="1"/>
  <c r="Z86" i="1"/>
  <c r="Z141" i="1"/>
  <c r="AA104" i="1"/>
  <c r="AA263" i="1"/>
  <c r="AA91" i="1"/>
  <c r="Z126" i="1"/>
  <c r="Z268" i="1"/>
  <c r="Z231" i="1"/>
  <c r="Z84" i="1"/>
  <c r="AA62" i="1"/>
  <c r="AA113" i="1"/>
  <c r="AA254" i="1"/>
  <c r="AA265" i="1"/>
  <c r="AA144" i="1"/>
  <c r="AA121" i="1"/>
  <c r="AA147" i="1"/>
  <c r="AA257" i="1"/>
  <c r="AA268" i="1"/>
  <c r="AA47" i="1"/>
  <c r="AA197" i="1"/>
  <c r="AA227" i="1"/>
  <c r="AA158" i="1"/>
  <c r="AA64" i="1"/>
  <c r="AA118" i="1"/>
  <c r="AA48" i="1"/>
  <c r="AA166" i="1"/>
  <c r="Z81" i="1"/>
  <c r="Z197" i="1"/>
  <c r="Z190" i="1"/>
  <c r="AA217" i="1"/>
  <c r="Z186" i="1"/>
  <c r="Z193" i="1"/>
  <c r="Z200" i="1"/>
  <c r="Z53" i="1"/>
  <c r="Z116" i="1"/>
  <c r="Z76" i="1"/>
  <c r="Z206" i="1"/>
  <c r="Z180" i="1"/>
  <c r="Z150" i="1"/>
  <c r="Z214" i="1"/>
  <c r="Z217" i="1"/>
  <c r="Z224" i="1"/>
  <c r="Z228" i="1"/>
  <c r="Z62" i="1"/>
  <c r="Z230" i="1"/>
  <c r="AA100" i="1"/>
  <c r="AA234" i="1"/>
  <c r="AA256" i="1"/>
  <c r="AA193" i="1"/>
  <c r="AA52" i="1"/>
  <c r="AA206" i="1"/>
  <c r="AA207" i="1"/>
  <c r="AA221" i="1"/>
  <c r="Z260" i="1"/>
  <c r="Z183" i="1"/>
  <c r="Z115" i="1"/>
  <c r="Z184" i="1"/>
  <c r="AA262" i="1"/>
  <c r="AA259" i="1"/>
  <c r="AA87" i="1"/>
  <c r="AA170" i="1"/>
  <c r="AA179" i="1"/>
  <c r="AA226" i="1"/>
  <c r="AA79" i="1"/>
  <c r="AA190" i="1"/>
  <c r="AA83" i="1"/>
  <c r="AA66" i="1"/>
  <c r="Z60" i="1"/>
  <c r="Z175" i="1"/>
  <c r="Z168" i="1"/>
  <c r="Z130" i="1"/>
  <c r="AA214" i="1"/>
  <c r="AA228" i="1"/>
  <c r="AA43" i="1"/>
  <c r="AA251" i="1"/>
  <c r="AA154" i="1"/>
  <c r="AA110" i="1"/>
  <c r="AA255" i="1"/>
  <c r="Z203" i="1"/>
  <c r="Z112" i="1"/>
  <c r="Z216" i="1"/>
  <c r="Z40" i="1"/>
  <c r="Z192" i="1"/>
  <c r="Z199" i="1"/>
  <c r="Z211" i="1"/>
  <c r="Z220" i="1"/>
  <c r="Z139" i="1"/>
  <c r="Z210" i="1"/>
  <c r="Z171" i="1"/>
  <c r="Z125" i="1"/>
  <c r="Z237" i="1"/>
  <c r="AA80" i="1"/>
  <c r="AA141" i="1"/>
  <c r="AA128" i="1"/>
  <c r="AA116" i="1"/>
  <c r="AA101" i="1"/>
  <c r="AA136" i="1"/>
  <c r="AA117" i="1"/>
  <c r="AA55" i="1"/>
  <c r="AA177" i="1"/>
  <c r="AA266" i="1"/>
  <c r="AA209" i="1"/>
  <c r="AA131" i="1"/>
  <c r="AA109" i="1"/>
  <c r="AA84" i="1"/>
  <c r="AA231" i="1"/>
  <c r="AA81" i="1"/>
  <c r="AA103" i="1"/>
  <c r="AA71" i="1"/>
  <c r="Z61" i="1"/>
  <c r="Z257" i="1"/>
  <c r="AA75" i="1"/>
  <c r="AA132" i="1"/>
  <c r="AA178" i="1"/>
  <c r="AA61" i="1"/>
  <c r="AA57" i="1"/>
  <c r="AA258" i="1"/>
  <c r="AA56" i="1"/>
  <c r="AA269" i="1"/>
  <c r="AA69" i="1"/>
  <c r="AA90" i="1"/>
  <c r="AA92" i="1"/>
  <c r="AA73" i="1"/>
  <c r="AA233" i="1"/>
  <c r="AA115" i="1"/>
  <c r="AA54" i="1"/>
  <c r="AA215" i="1"/>
  <c r="AA143" i="1"/>
  <c r="AA68" i="1"/>
  <c r="AA157" i="1"/>
  <c r="AA162" i="1"/>
  <c r="AA129" i="1"/>
  <c r="AA212" i="1"/>
  <c r="AA42" i="1"/>
  <c r="AA167" i="1"/>
  <c r="AA261" i="1"/>
  <c r="AA51" i="1"/>
  <c r="AA196" i="1"/>
  <c r="AA169" i="1"/>
  <c r="AA82" i="1"/>
  <c r="AA235" i="1"/>
  <c r="AA45" i="1"/>
  <c r="AA200" i="1"/>
  <c r="AA250" i="1"/>
  <c r="AA148" i="1"/>
  <c r="AA114" i="1"/>
  <c r="AA138" i="1"/>
  <c r="AA205" i="1"/>
  <c r="AA219" i="1"/>
  <c r="AA164" i="1"/>
  <c r="AA213" i="1"/>
  <c r="AA150" i="1"/>
  <c r="AA224" i="1"/>
  <c r="AA125" i="1"/>
  <c r="AA237" i="1"/>
  <c r="AA70" i="1"/>
  <c r="AA271" i="1"/>
  <c r="AA85" i="1"/>
  <c r="AA248" i="1"/>
  <c r="AA38" i="1"/>
  <c r="AA187" i="1"/>
  <c r="AA191" i="1"/>
  <c r="AA194" i="1"/>
  <c r="AA78" i="1"/>
  <c r="AA176" i="1"/>
  <c r="AA159" i="1"/>
  <c r="AA188" i="1"/>
  <c r="AA88" i="1"/>
  <c r="AA168" i="1"/>
  <c r="AA41" i="1"/>
  <c r="AA267" i="1"/>
  <c r="AA130" i="1"/>
  <c r="AA59" i="1"/>
  <c r="AA260" i="1"/>
  <c r="AA49" i="1"/>
  <c r="AA96" i="1"/>
  <c r="AA161" i="1"/>
  <c r="AA223" i="1"/>
  <c r="AA163" i="1"/>
  <c r="AA175" i="1"/>
  <c r="AA203" i="1"/>
  <c r="AA140" i="1"/>
  <c r="AA192" i="1"/>
  <c r="AA142" i="1"/>
  <c r="AA149" i="1"/>
  <c r="AA238" i="1"/>
  <c r="AA126" i="1"/>
  <c r="AA184" i="1"/>
  <c r="AA99" i="1"/>
  <c r="AA146" i="1"/>
  <c r="AA89" i="1"/>
  <c r="AA273" i="1"/>
  <c r="AA225" i="1"/>
  <c r="AA74" i="1"/>
  <c r="AA165" i="1"/>
  <c r="AA137" i="1"/>
  <c r="AA111" i="1"/>
  <c r="AA67" i="1"/>
  <c r="AA151" i="1"/>
  <c r="AA211" i="1"/>
  <c r="AA127" i="1"/>
  <c r="AA122" i="1"/>
  <c r="AA252" i="1"/>
  <c r="AA44" i="1"/>
  <c r="AA40" i="1"/>
  <c r="AA182" i="1"/>
  <c r="AA249" i="1"/>
  <c r="AA102" i="1"/>
  <c r="AA183" i="1"/>
  <c r="AA39" i="1"/>
  <c r="AA253" i="1"/>
  <c r="AA134" i="1"/>
  <c r="AA160" i="1"/>
  <c r="AA245" i="1"/>
  <c r="AA97" i="1"/>
  <c r="AA123" i="1"/>
  <c r="AA264" i="1"/>
  <c r="AA216" i="1"/>
  <c r="AA220" i="1"/>
  <c r="AA107" i="1"/>
  <c r="Z144" i="1"/>
  <c r="Z208" i="1"/>
  <c r="Z188" i="1"/>
  <c r="Z195" i="1"/>
  <c r="Z198" i="1"/>
  <c r="Z215" i="1"/>
  <c r="Z138" i="1"/>
  <c r="Z88" i="1"/>
  <c r="Z92" i="1"/>
  <c r="Z258" i="1"/>
  <c r="Z63" i="1"/>
  <c r="Z248" i="1"/>
  <c r="Z57" i="1"/>
  <c r="Z56" i="1"/>
  <c r="Z269" i="1"/>
  <c r="Z194" i="1"/>
  <c r="Z146" i="1"/>
  <c r="Z89" i="1"/>
  <c r="Z273" i="1"/>
  <c r="Z225" i="1"/>
  <c r="Z74" i="1"/>
  <c r="Z165" i="1"/>
  <c r="Z111" i="1"/>
  <c r="Z69" i="1"/>
  <c r="Z155" i="1"/>
  <c r="Z106" i="1"/>
  <c r="Z55" i="1"/>
  <c r="Z98" i="1"/>
  <c r="Z105" i="1"/>
  <c r="Z266" i="1"/>
  <c r="Z87" i="1"/>
  <c r="Z170" i="1"/>
  <c r="Z205" i="1"/>
  <c r="Z219" i="1"/>
  <c r="Z38" i="1"/>
  <c r="Z140" i="1"/>
  <c r="Z242" i="1"/>
  <c r="Z66" i="1"/>
  <c r="Z179" i="1"/>
  <c r="Z109" i="1"/>
  <c r="Z201" i="1"/>
  <c r="Z177" i="1"/>
  <c r="Z46" i="1"/>
  <c r="Z189" i="1"/>
  <c r="Z108" i="1"/>
  <c r="Z153" i="1"/>
  <c r="Z152" i="1"/>
  <c r="Z103" i="1"/>
  <c r="Z71" i="1"/>
  <c r="Z48" i="1"/>
  <c r="Z120" i="1"/>
  <c r="Z187" i="1"/>
  <c r="Z191" i="1"/>
  <c r="Z157" i="1"/>
  <c r="Z162" i="1"/>
  <c r="Z227" i="1"/>
  <c r="Z158" i="1"/>
  <c r="Z64" i="1"/>
  <c r="Z118" i="1"/>
  <c r="Z207" i="1"/>
  <c r="Z221" i="1"/>
  <c r="Z137" i="1"/>
  <c r="Z232" i="1"/>
  <c r="Z156" i="1"/>
  <c r="Z243" i="1"/>
  <c r="Z244" i="1"/>
  <c r="Z107" i="1"/>
  <c r="Z229" i="1"/>
  <c r="Z181" i="1"/>
  <c r="Z239" i="1"/>
  <c r="Z173" i="1"/>
  <c r="Z93" i="1"/>
  <c r="Z78" i="1"/>
  <c r="Z246" i="1"/>
  <c r="AB3" i="1"/>
  <c r="AC3" i="1" s="1"/>
  <c r="Z278" i="1" l="1"/>
  <c r="H282" i="1"/>
  <c r="H285" i="1" s="1"/>
  <c r="D290" i="1" s="1"/>
  <c r="E294" i="1" s="1"/>
  <c r="R278" i="1"/>
  <c r="AA12" i="1"/>
  <c r="AA36" i="1"/>
  <c r="AA28" i="1"/>
  <c r="AA20" i="1"/>
  <c r="AA34" i="1"/>
  <c r="AA26" i="1"/>
  <c r="AA18" i="1"/>
  <c r="AA7" i="1"/>
  <c r="AF35" i="1" s="1"/>
  <c r="AA6" i="1"/>
  <c r="I283" i="1" l="1"/>
  <c r="I285" i="1" s="1"/>
</calcChain>
</file>

<file path=xl/sharedStrings.xml><?xml version="1.0" encoding="utf-8"?>
<sst xmlns="http://schemas.openxmlformats.org/spreadsheetml/2006/main" count="1123" uniqueCount="536">
  <si>
    <t xml:space="preserve">Rue du Repos </t>
  </si>
  <si>
    <t xml:space="preserve">L.C.R CHANTERELLE </t>
  </si>
  <si>
    <t xml:space="preserve">Avenue de la Belle Haumière </t>
  </si>
  <si>
    <t xml:space="preserve">L.C.R DU BONTEMPS </t>
  </si>
  <si>
    <t xml:space="preserve">5 Passage de l'Aurore </t>
  </si>
  <si>
    <t>LCR DE GENCY</t>
  </si>
  <si>
    <t xml:space="preserve">11 Place du Haut de Gency </t>
  </si>
  <si>
    <t>L.C.R. PISCINE</t>
  </si>
  <si>
    <t xml:space="preserve">Parvis de la Préfecture </t>
  </si>
  <si>
    <t>LCR VERGER</t>
  </si>
  <si>
    <t xml:space="preserve">Rue de Centaure </t>
  </si>
  <si>
    <t>BUREAUX HORLOGE</t>
  </si>
  <si>
    <t xml:space="preserve"> 14, rue Bastide</t>
  </si>
  <si>
    <t>ATELIER COMMUNAUTAIRES - ANCIEN SECHOIR à TABAC</t>
  </si>
  <si>
    <t xml:space="preserve">37 rue de Pontoise </t>
  </si>
  <si>
    <t>5 PLACE DES LINANDES</t>
  </si>
  <si>
    <t xml:space="preserve">5, place des Linandes </t>
  </si>
  <si>
    <t>LOCAUX ASSOCIATIFS + RESERVES DIT LCR PONCEAU 2</t>
  </si>
  <si>
    <t>LOCAUX ASSOCIATIFS 3 FONTAINES</t>
  </si>
  <si>
    <t xml:space="preserve">LOCAL COMMERCIAL  TA EXOTIC </t>
  </si>
  <si>
    <t xml:space="preserve">2, place des Touleuses </t>
  </si>
  <si>
    <t xml:space="preserve">LOCAL COMMERCIAL RESERVE </t>
  </si>
  <si>
    <t xml:space="preserve">2, Place des Touleuses </t>
  </si>
  <si>
    <t>RCU                               cout moyen annuel   2019-2021              euros</t>
  </si>
  <si>
    <t>RCU                   émissions  annuelles   2019-2021            TCO2e</t>
  </si>
  <si>
    <t>électricité émissions  annuelles   2019-2021            TCO2e</t>
  </si>
  <si>
    <t>Total</t>
  </si>
  <si>
    <t>Données Bilan carbone</t>
  </si>
  <si>
    <t>Données SDIE</t>
  </si>
  <si>
    <t>kWh au m2</t>
  </si>
  <si>
    <t>couts au m2</t>
  </si>
  <si>
    <t>TCO2e</t>
  </si>
  <si>
    <r>
      <t xml:space="preserve">GROUPE SCOLAIRE GS LES GENOTTES </t>
    </r>
    <r>
      <rPr>
        <b/>
        <sz val="11"/>
        <color indexed="8"/>
        <rFont val="Calibri"/>
        <family val="2"/>
      </rPr>
      <t>(Elemen+Mater)</t>
    </r>
  </si>
  <si>
    <t xml:space="preserve">GROUPE SCOLAIRE GS ESCAPADE </t>
    <phoneticPr fontId="10" type="noConversion"/>
  </si>
  <si>
    <t>Identifiant BDD</t>
    <phoneticPr fontId="10" type="noConversion"/>
  </si>
  <si>
    <t>Extrait 34 /Euros</t>
    <phoneticPr fontId="10" type="noConversion"/>
  </si>
  <si>
    <t>Extrait 34/TCO2e</t>
    <phoneticPr fontId="10" type="noConversion"/>
  </si>
  <si>
    <t xml:space="preserve">5 chemin de la Féculerie </t>
  </si>
  <si>
    <t>GARAGE LIEU-DIT LES CLOS - HANGAR</t>
  </si>
  <si>
    <t xml:space="preserve">9, de la Pérouse </t>
  </si>
  <si>
    <t>COMPLEXE DU VERGER</t>
  </si>
  <si>
    <t>Avenue du Centaure</t>
  </si>
  <si>
    <t xml:space="preserve">STADE  CHAT PERCHE </t>
  </si>
  <si>
    <t xml:space="preserve">Rond Point des Chênes </t>
  </si>
  <si>
    <t>COMPLEXE GENCY</t>
  </si>
  <si>
    <t xml:space="preserve">COMPLEXE MOULIN A VENT </t>
  </si>
  <si>
    <t xml:space="preserve">EX MICRO-CRECHE PONCEAU </t>
  </si>
  <si>
    <t xml:space="preserve">Place du Ponceau </t>
  </si>
  <si>
    <t xml:space="preserve">COMPLEXE GRES </t>
  </si>
  <si>
    <t>rue des Abysses</t>
  </si>
  <si>
    <t>MAISON 7 ALLEE DES PETITS PAINS</t>
  </si>
  <si>
    <t>7 allée des Petirs Pains</t>
  </si>
  <si>
    <t>COMPLEXE GRES - Logement</t>
  </si>
  <si>
    <t xml:space="preserve">8 rue de Neuville </t>
  </si>
  <si>
    <t xml:space="preserve">ANCIEN STADE JEAN ROGER GAULT </t>
  </si>
  <si>
    <t xml:space="preserve">Rue Pierre Vogler </t>
  </si>
  <si>
    <t>COMPLEXE 3EME MILLENAIRE</t>
  </si>
  <si>
    <t>LCR CHÂTEAU</t>
  </si>
  <si>
    <t>Rue des Châteaux Bruloirs</t>
  </si>
  <si>
    <t xml:space="preserve">LCR LES ESSARTS </t>
  </si>
  <si>
    <t xml:space="preserve">CRECHE COLLECTIVE DES MERVEILLES </t>
  </si>
  <si>
    <t xml:space="preserve">8 Place du Nautilus </t>
  </si>
  <si>
    <t xml:space="preserve">La Plaine </t>
  </si>
  <si>
    <t xml:space="preserve">GYMNASE DE LA PLAINE </t>
  </si>
  <si>
    <t>Electricité 2019
kWh</t>
  </si>
  <si>
    <t>Electricité 2020
kWh</t>
  </si>
  <si>
    <t>Electricité 2021
kWh</t>
  </si>
  <si>
    <t>Conso d'EP kWh.an</t>
  </si>
  <si>
    <t>Conso d'EP kWh/m².an</t>
  </si>
  <si>
    <t>Non connu</t>
  </si>
  <si>
    <t>GAZ 2019
kWh</t>
  </si>
  <si>
    <t>GAZ 2020
kWh</t>
  </si>
  <si>
    <t>GAZ 2021
kWh</t>
  </si>
  <si>
    <t xml:space="preserve"> GAZ Moyenne 2019-2021 kWh</t>
  </si>
  <si>
    <t>GAZ</t>
  </si>
  <si>
    <t>Réseau urbain</t>
  </si>
  <si>
    <t>Electricité</t>
  </si>
  <si>
    <t>prix du kWh</t>
  </si>
  <si>
    <t xml:space="preserve">19 rue Pierre Vogler </t>
  </si>
  <si>
    <t>GROUPE SCOLAIRE GS CHATEAUX</t>
  </si>
  <si>
    <t>GROUPE SCOLAIRE GS LES CHENES</t>
  </si>
  <si>
    <t>GS LANTERNE - GARAGE 1ère PORTE DROITE</t>
  </si>
  <si>
    <t>2, avenue du Jour</t>
  </si>
  <si>
    <t>GROUPE SCOLAIRE GS BONTEMPS - LOGEMENT</t>
  </si>
  <si>
    <t>51/53, chemin du Bontemps</t>
  </si>
  <si>
    <t xml:space="preserve">VERGER POMMIERS - 6, rue Pierre Vogler </t>
  </si>
  <si>
    <t xml:space="preserve">6, rue Pierre Vogler </t>
  </si>
  <si>
    <t xml:space="preserve">GRANGE SAINT MARTIN 12, rue St-Martin </t>
  </si>
  <si>
    <t>12, rue St-Martin</t>
  </si>
  <si>
    <t>GARAGE RUE FRANCIS COMBE - CERGY AUTO</t>
  </si>
  <si>
    <t xml:space="preserve">6 rue Francis Combe - Cité Artisanale </t>
  </si>
  <si>
    <t xml:space="preserve">DECHETERIE COMMUNALE </t>
  </si>
  <si>
    <t xml:space="preserve">CIMETIERE </t>
  </si>
  <si>
    <t>2, rue du Répos</t>
  </si>
  <si>
    <t>GS BONTEMPS - BOX</t>
  </si>
  <si>
    <t>51/53, avenue du Bontemps</t>
  </si>
  <si>
    <t>78, rue Francis Combe</t>
  </si>
  <si>
    <t>78 rue Francis Combe</t>
  </si>
  <si>
    <t xml:space="preserve">GYMNASE JUSTICE </t>
  </si>
  <si>
    <t xml:space="preserve">Rue de la Justice Pourpre </t>
  </si>
  <si>
    <t xml:space="preserve">CRECHE COLLECTIVE COURTE ECHELLE </t>
  </si>
  <si>
    <t>synthèse SDIE-Bilan carbone: différence</t>
    <phoneticPr fontId="10" type="noConversion"/>
  </si>
  <si>
    <t>différence kWh totaux</t>
    <phoneticPr fontId="10" type="noConversion"/>
  </si>
  <si>
    <t xml:space="preserve">différence coûts </t>
    <phoneticPr fontId="10" type="noConversion"/>
  </si>
  <si>
    <t>différence TCO2e</t>
    <phoneticPr fontId="10" type="noConversion"/>
  </si>
  <si>
    <t>18 Plants Orange</t>
  </si>
  <si>
    <t>LCR PORT</t>
  </si>
  <si>
    <t>JARDINS FAMILIAUX PONCEAU</t>
  </si>
  <si>
    <t>GS ESSARTS - LOGEMENT DANS LE GS</t>
  </si>
  <si>
    <t xml:space="preserve">Avenue des Essarts </t>
  </si>
  <si>
    <t>GS GENOTTES - 3EME DROITE N°6</t>
  </si>
  <si>
    <t xml:space="preserve">6, Place des Genottes </t>
  </si>
  <si>
    <t>GS GENOTTES - 4EME DROITE N°8</t>
  </si>
  <si>
    <t xml:space="preserve">8, Place des Genottes </t>
  </si>
  <si>
    <t>GS BELLE EPINE - LOGEMENT DROITE GAUCHE n°18</t>
  </si>
  <si>
    <t>GS BELLE EPINE - LOGEMENT GAUCHE DROITE n°24</t>
  </si>
  <si>
    <t>GS BELLE EPINE - LOGEMENT GAUCHE GAUCHE n°24</t>
  </si>
  <si>
    <t xml:space="preserve">GS VILLAGE - 1ER DROITE </t>
  </si>
  <si>
    <t xml:space="preserve">GS VILLAGE - 2EME DROITE </t>
  </si>
  <si>
    <t xml:space="preserve">STADE  PONCEAU </t>
  </si>
  <si>
    <t>TENNIS COUVERT PONCEAU</t>
  </si>
  <si>
    <t xml:space="preserve">GS LINANDES - 2ème étage - 3ème droite </t>
  </si>
  <si>
    <t xml:space="preserve">GS LINANDES - 2EME ETAGE- 1er GAUCHE </t>
  </si>
  <si>
    <t>GS LINANDES - MAISON DE QUARTIER</t>
  </si>
  <si>
    <t>GS LINANDES - 1ER ETAGE</t>
  </si>
  <si>
    <t>Place des Linandes - Avenue du Nord</t>
  </si>
  <si>
    <t>LOCAL COMMERCIAL DU BONTEMPS BOULANGERIE</t>
  </si>
  <si>
    <t xml:space="preserve">3 Passage de l'Aurore </t>
  </si>
  <si>
    <t>LOCAL COMMERCIAL DU BONTEMPS ECF</t>
  </si>
  <si>
    <t xml:space="preserve">4 Passage de l'Aurore </t>
  </si>
  <si>
    <t xml:space="preserve">LOCAL COMMERCIAL CHICKEN FOOD </t>
  </si>
  <si>
    <t>GS Touleuses</t>
  </si>
  <si>
    <t>1, rue des Touleuses Mauves</t>
  </si>
  <si>
    <t>LOCAL COMMERCIAL PALAIS DE PUNJAB</t>
  </si>
  <si>
    <t xml:space="preserve">GROUPE SCOLAIRE GS ESSARTS </t>
  </si>
  <si>
    <t>GROUPE SCOLAIRE TILLEULS</t>
  </si>
  <si>
    <t xml:space="preserve">GROUPE SCOLAIRE GS ESCAPADE </t>
  </si>
  <si>
    <t xml:space="preserve">1, rue des Gémeaux </t>
  </si>
  <si>
    <t>énergies émissions  annuelles   2019-2021            TCO2e</t>
  </si>
  <si>
    <t>kgCO2 au m2</t>
  </si>
  <si>
    <t>différence moyenne 3 ans SDIE/année Bilan Carbone</t>
  </si>
  <si>
    <t>Energies Moyenne 2019-2021  kWh</t>
  </si>
  <si>
    <t>euros</t>
  </si>
  <si>
    <r>
      <t xml:space="preserve">GROUPE SCOLAIRE GS LES GENOTTES </t>
    </r>
    <r>
      <rPr>
        <b/>
        <sz val="11"/>
        <color theme="1"/>
        <rFont val="Calibri"/>
        <family val="2"/>
        <scheme val="minor"/>
      </rPr>
      <t>(Elemen+Mater)</t>
    </r>
  </si>
  <si>
    <t xml:space="preserve">Analyse  cohérence SDIE-bilan carbone </t>
  </si>
  <si>
    <t xml:space="preserve"> Réseau Urbain</t>
  </si>
  <si>
    <t>cout année  bilan carbone, euros</t>
  </si>
  <si>
    <t>consommation, kWh</t>
  </si>
  <si>
    <t>Euros</t>
  </si>
  <si>
    <t>non connue</t>
  </si>
  <si>
    <t>89, avenue du Hazay - 71, avenue de l'Orangerie</t>
  </si>
  <si>
    <t>GROUPE SCOLAIRE GS VILLAGE</t>
  </si>
  <si>
    <t xml:space="preserve">Place de la Libération / Passage Monscavoir </t>
  </si>
  <si>
    <t>LOCAL STOCKAGE - COPROPRIETE PONCEAU IV</t>
  </si>
  <si>
    <t>Place du Ponceau - Copropriété Ponceau IV</t>
  </si>
  <si>
    <t>GROUPE SCOLAIRE GS NAUTILUS</t>
  </si>
  <si>
    <t xml:space="preserve">10, Place du Nautilus </t>
  </si>
  <si>
    <t>GROUPE SCOLAIRE ATLANTIS - LOGEMENT</t>
  </si>
  <si>
    <t>7, place des Pinets</t>
  </si>
  <si>
    <t>GROUPE SCOLAIRE ATLANTIS</t>
  </si>
  <si>
    <t xml:space="preserve">3 place des Pinets </t>
  </si>
  <si>
    <t xml:space="preserve">PAVILLON 19 RUE PIERRE VOGLER </t>
  </si>
  <si>
    <t>18 CHEMIN DU BORD DE L'EAU</t>
  </si>
  <si>
    <t xml:space="preserve">18, chemin du Bord de l'Eau </t>
  </si>
  <si>
    <t xml:space="preserve">ANCIEN CLUB HIPPIQUE DE HAM </t>
  </si>
  <si>
    <t>GS TERROIR - 1ER ETAGE GAUCHE APPT. ISOLE (escalier desservant uniquement le logement)</t>
  </si>
  <si>
    <t>14 RUE PIERRE VOGLER</t>
  </si>
  <si>
    <t>NEANT</t>
  </si>
  <si>
    <t xml:space="preserve">14, rue Pierre Vogler </t>
  </si>
  <si>
    <t xml:space="preserve">LOGEMENT 6 RUE DE LA BASTIDE </t>
  </si>
  <si>
    <t xml:space="preserve">6 rue de la Bastide </t>
  </si>
  <si>
    <t>COMPLEXE MOULIN A VENT - DOJO - LOGEMENT</t>
  </si>
  <si>
    <t>18, avenue du Terroir</t>
  </si>
  <si>
    <t>GS LANTERNE - 1ère PORTE DROITE</t>
  </si>
  <si>
    <t>2 avenue du Jour</t>
  </si>
  <si>
    <t xml:space="preserve">MAISON 2 COUR CELESTE </t>
  </si>
  <si>
    <t xml:space="preserve">2 cour Celeste </t>
  </si>
  <si>
    <t xml:space="preserve">GS CHANTERELLE - LOGEMENT DROITE </t>
  </si>
  <si>
    <t xml:space="preserve">APPART RUE DE NEUVILLE - RDC GAUCHE </t>
  </si>
  <si>
    <t xml:space="preserve">GS SEBILLE - ETAGE CENTRE </t>
  </si>
  <si>
    <t xml:space="preserve">2, Allée de la Sebille </t>
  </si>
  <si>
    <t>GS SEBILLE - ETAGE DROITE</t>
  </si>
  <si>
    <t>ANCIENNE HALTE GARDERIE - GS SEBILLE - RDC CENTRE</t>
  </si>
  <si>
    <t>2 CHEMIN DU BORD DE L'EAU</t>
  </si>
  <si>
    <t xml:space="preserve">1, avenue des Essarts </t>
  </si>
  <si>
    <t xml:space="preserve">LCR PORCHE </t>
  </si>
  <si>
    <t xml:space="preserve">Rue de Neuville </t>
  </si>
  <si>
    <t xml:space="preserve">LCR GENOTTES </t>
  </si>
  <si>
    <t>3, allée des Marmoussets</t>
  </si>
  <si>
    <t>CRECHE COLLECTIVE BONTEMPS</t>
  </si>
  <si>
    <t xml:space="preserve">10, passage de l'Aurore </t>
  </si>
  <si>
    <t>Crèche PETITS MOUFLETS</t>
  </si>
  <si>
    <t xml:space="preserve">4, rue de la Parabole  - CHAT PERCHE </t>
  </si>
  <si>
    <t>CRECHE FAMILIALE ARC EN CIEL  site du  HAZAY</t>
  </si>
  <si>
    <t>73, avenue de l’Orangerie</t>
  </si>
  <si>
    <t xml:space="preserve">CRECHE COLLECTIVE DU HAZAY </t>
  </si>
  <si>
    <t>Electricité cout moyen annuel   2019-2021            euros</t>
  </si>
  <si>
    <t>Energies    cout moyen annuel   2019-2021            euros</t>
  </si>
  <si>
    <t>Electricité Moyenne 2019-2021  kWh</t>
  </si>
  <si>
    <t>kWh</t>
  </si>
  <si>
    <t>GAZ          émissions  annuelles   2019-2021 TCO2e</t>
  </si>
  <si>
    <t>GAZ             cout moyen annuel   2019-2021 euros</t>
  </si>
  <si>
    <t>RCU 2019</t>
  </si>
  <si>
    <t>RCU 2020</t>
  </si>
  <si>
    <t>RCU 2021</t>
  </si>
  <si>
    <t>RCU                    Moyenne                 2019-2021</t>
  </si>
  <si>
    <t>LUDOTHEQUE DU MARTELET</t>
  </si>
  <si>
    <t>22 Avenue du Martelet</t>
  </si>
  <si>
    <t xml:space="preserve">TOUR TADASHI KAWAMATA </t>
  </si>
  <si>
    <t>Ancienne RN14</t>
  </si>
  <si>
    <t>MEDIATHEQUE ASTROLABE</t>
  </si>
  <si>
    <t>CENTRE DE LOISIRS DU BOIS DE CERGY</t>
  </si>
  <si>
    <t>LAVOIR SENTE DE LA ROUSSELETTE</t>
  </si>
  <si>
    <t>NEAN T</t>
  </si>
  <si>
    <t xml:space="preserve">Sente de la rousselette </t>
  </si>
  <si>
    <t>EGLISE ST-CHRISTOPHE VILLAGE</t>
  </si>
  <si>
    <t>MOSQUEE</t>
  </si>
  <si>
    <t>26, rue du Hazay</t>
  </si>
  <si>
    <t>LCR  JUSTICE MAUVE</t>
  </si>
  <si>
    <t>9 la Justice Mauve</t>
  </si>
  <si>
    <t xml:space="preserve">LCR JUSTICE TURQUOISE </t>
  </si>
  <si>
    <t>Avenue du Nord - 95 000 CERGY</t>
  </si>
  <si>
    <t>L.C.R. PLANTS</t>
  </si>
  <si>
    <t xml:space="preserve">GS CHEMIN DUPUIS - LOGEMENT 2EME ETAGE </t>
  </si>
  <si>
    <t>GS CHEMIN DUPUIS - LOGEMENT RDC GAUCHE</t>
  </si>
  <si>
    <t xml:space="preserve">3 place du Nautilus </t>
  </si>
  <si>
    <t xml:space="preserve">COMPLEXE AXE MAJEUR - LOGEMENT </t>
  </si>
  <si>
    <t xml:space="preserve">9 avenue du Jour </t>
  </si>
  <si>
    <t>COMPLEXE SALIF KEITA - LOGEMENT</t>
  </si>
  <si>
    <t xml:space="preserve">GS CHEMIN DUPUIS - LOGEMENT RDC DROITE </t>
  </si>
  <si>
    <t>GS GENOTTES - 5EME DROITE N°10</t>
  </si>
  <si>
    <t xml:space="preserve">10, Place des Genottes </t>
  </si>
  <si>
    <t>GS BELLE EPINE - LOGEMENT GAUCHE FOND n°24</t>
  </si>
  <si>
    <t xml:space="preserve">LOGEMENT GARDIEN MAISON ANNE ET GERARD PHILIPPE </t>
  </si>
  <si>
    <t xml:space="preserve">GS JUSTICE - 5EME DROITE </t>
  </si>
  <si>
    <t>GS CHATEAUX - LOGEMENT 1ER  DROITE</t>
  </si>
  <si>
    <t>COMPLEXE CHENES  - LOGEMENT</t>
  </si>
  <si>
    <t xml:space="preserve">Rue des Chenes </t>
  </si>
  <si>
    <t>GS CHENES - 1ER DROITE</t>
  </si>
  <si>
    <t>GS GROS CAILLOU - 1ER GAUCHE</t>
  </si>
  <si>
    <t>29 avenue du Haut Pavé</t>
  </si>
  <si>
    <t>GS GROS CAILLOU - 2EME DROITE</t>
  </si>
  <si>
    <t>GS GROS CAILLOU - LOGEMENT 3EME DROITE</t>
  </si>
  <si>
    <t xml:space="preserve">GS JUSTICE - 4EME DROITE </t>
  </si>
  <si>
    <t xml:space="preserve">GS CHATEAUX - LOGEMENT 1ER GAUCHE </t>
  </si>
  <si>
    <t xml:space="preserve">GS CHATEAUX - LOGEMENT 2EME  DROITE </t>
  </si>
  <si>
    <t xml:space="preserve">GS CHATEAUX - LOGEMENT 2EME  GAUCHE </t>
  </si>
  <si>
    <t xml:space="preserve">GS CHATEAUX - LOGEMENT 3 EME GAUCHE </t>
  </si>
  <si>
    <t xml:space="preserve">GS CHENES - 4 EME DROITE </t>
  </si>
  <si>
    <t xml:space="preserve">GS CHENES - 5EME DROITE </t>
  </si>
  <si>
    <t>GS CHENES- 2EME DROITE</t>
  </si>
  <si>
    <t>LOCAUX PROPRETE 8 RUE DE NEUVILLE</t>
  </si>
  <si>
    <t>8, rue de Neuville</t>
  </si>
  <si>
    <t>GROUPE SCOLAIRE GS TERROIR</t>
  </si>
  <si>
    <t>GROUPE SCOLAIRE GS PARC</t>
  </si>
  <si>
    <t>2 au 6 Allée des Nations</t>
  </si>
  <si>
    <t>GROUPE SCOLAIRE SEBILLE</t>
  </si>
  <si>
    <t>GROUPE SCOLAIRE BELLE EPINE</t>
  </si>
  <si>
    <t>22, Chemin des 4 Saisons</t>
  </si>
  <si>
    <t>GROUPE SCOLAIRE GS GROS CAILLOU</t>
  </si>
  <si>
    <t xml:space="preserve">27, avenue du Haut Pavé </t>
  </si>
  <si>
    <t xml:space="preserve">GROUPE SCOLAIRE DU PETIT VENT </t>
  </si>
  <si>
    <t>GROUPE SCOLAIRE GS BONTEMPS</t>
  </si>
  <si>
    <t>53, avenue du Bontemps</t>
  </si>
  <si>
    <t>GROUPE SCOLAIRE GS LE HAZAY</t>
  </si>
  <si>
    <t xml:space="preserve">LOCAL CONTAINER LOGETTE RUE DE L'HELICE CZ 247 </t>
  </si>
  <si>
    <t>LOCAL PROPRETE LINANDES</t>
  </si>
  <si>
    <t>LOCAL PROPRETE DES TROIS GARES</t>
  </si>
  <si>
    <t>Rue de l'Esperance / Avenue du Hazay</t>
  </si>
  <si>
    <t>JARDINS FAMILIAUX RUE DE VAUREAL</t>
  </si>
  <si>
    <t>Rue de Vauréal</t>
  </si>
  <si>
    <t>GS PONCEAU - 1ER ETAGE GAUCHE</t>
  </si>
  <si>
    <t>GS PONCEAU - 1ER ETAGE FACE GAUCHE</t>
  </si>
  <si>
    <t>GS PONCEAU - 1ER ETAGE FACE DROITE</t>
  </si>
  <si>
    <t xml:space="preserve">GS PONCEAU - RDC </t>
  </si>
  <si>
    <t>MAISON 49/53 PIERRE VOGLER</t>
  </si>
  <si>
    <t>49/53 rue Pierre Vogler</t>
  </si>
  <si>
    <t xml:space="preserve">ATELIER VERGER DU VILLAGE </t>
  </si>
  <si>
    <t xml:space="preserve"> Rue Pierre Vogler </t>
  </si>
  <si>
    <t xml:space="preserve">GS CHAT PERCHE - PAVILLON - 5EME DROITE </t>
  </si>
  <si>
    <t>10, allée de l'Embellie</t>
  </si>
  <si>
    <t xml:space="preserve">Place de la Libération </t>
  </si>
  <si>
    <t>HALETTE BASTIDE</t>
  </si>
  <si>
    <t>?</t>
  </si>
  <si>
    <t>Place des Institutions</t>
  </si>
  <si>
    <t>MEDIATHEQUE HORLOGE</t>
  </si>
  <si>
    <t>1, rue du Cloitre / 49, rue de l'Abondance</t>
  </si>
  <si>
    <t xml:space="preserve">ANCIENNE MJC </t>
  </si>
  <si>
    <t xml:space="preserve">6 place de Verdun </t>
  </si>
  <si>
    <t xml:space="preserve">MQ  DES LINANDES </t>
  </si>
  <si>
    <t xml:space="preserve">Place des Linandes </t>
  </si>
  <si>
    <t>MAISON DE QUARTIER - MQ DES TOULEUSES</t>
  </si>
  <si>
    <t>20, Place des Touleuses</t>
  </si>
  <si>
    <t>Axe Majeur</t>
  </si>
  <si>
    <t>CRECHE FAMILIALE ARC EN CIEL (site AXE MAJEUR HORLOGE)</t>
  </si>
  <si>
    <t xml:space="preserve">13, rue de l'Abondance </t>
  </si>
  <si>
    <t xml:space="preserve">POSTE DE POLICE ST CHRISTOPHE </t>
  </si>
  <si>
    <t xml:space="preserve">12, rue de l'Abondance </t>
  </si>
  <si>
    <t xml:space="preserve">PRESBYTERE (Ancienne Maison du Patrimoine) </t>
  </si>
  <si>
    <t xml:space="preserve">6, Place de l'Eglise </t>
  </si>
  <si>
    <t>COMPLEXE SELIF KEITA</t>
  </si>
  <si>
    <t xml:space="preserve">Avenue de la Plaine des Sports </t>
  </si>
  <si>
    <t>2, chemin du bord de l'Eau</t>
  </si>
  <si>
    <t xml:space="preserve">GS SEBILLE - ETAGE GAUCHE </t>
  </si>
  <si>
    <t xml:space="preserve">MAISON 21, RUE PIERRE VOGLER </t>
  </si>
  <si>
    <t>21, rue Pierre Vogler</t>
  </si>
  <si>
    <t xml:space="preserve">LOGEMENT ATELIER OSNY -ETAGE </t>
  </si>
  <si>
    <t>24 rue des Beaux Soleils</t>
  </si>
  <si>
    <t>LOGEMENT ATELIER OSNY - RDC</t>
  </si>
  <si>
    <t xml:space="preserve">LOGEMENT ATELIER OSNY- RDC </t>
  </si>
  <si>
    <t>COMPLEXE TOULEUSES - LOGEMENT</t>
  </si>
  <si>
    <t xml:space="preserve">MAISON 28, CHEMIN DU BORD DE L'EAU </t>
  </si>
  <si>
    <t xml:space="preserve">? </t>
  </si>
  <si>
    <t>75, avenue de l’Orangerie</t>
  </si>
  <si>
    <t>CRECHE COLLECTIVE CROIX PETIT</t>
  </si>
  <si>
    <t>9, rue de la Pierre Miclare</t>
  </si>
  <si>
    <t>CRECHE FAMILIALE ARC EN CIEL site PREFECTURE</t>
  </si>
  <si>
    <t>Parvis de la Préfecture</t>
  </si>
  <si>
    <t>GROUPE SCOLAIRE GS PONCEAU</t>
  </si>
  <si>
    <t>Crèche du CHAT PERCHE</t>
  </si>
  <si>
    <t>Halte-garderie MdQ des LINANDES</t>
  </si>
  <si>
    <t>PMI DES LINANDES</t>
  </si>
  <si>
    <t>69, rue du Bruloir</t>
  </si>
  <si>
    <t xml:space="preserve">Ancien studio de musique du Chat Perché </t>
  </si>
  <si>
    <t>17, square de l'Echiquier</t>
  </si>
  <si>
    <t xml:space="preserve">6 Passage de la Marelle </t>
  </si>
  <si>
    <t>MAISON 6, CHEMIN DU BORD DE L'EAU</t>
  </si>
  <si>
    <t>6, chemin du bord de l'Eau</t>
  </si>
  <si>
    <t xml:space="preserve">GS TERRASSES - DROITE GAUCHE </t>
  </si>
  <si>
    <t>GS TERRASSES - GAUCHE n°14</t>
  </si>
  <si>
    <t xml:space="preserve">GS LANTERNE - 4ème DROITE </t>
  </si>
  <si>
    <t xml:space="preserve">8 avenue du Jour </t>
  </si>
  <si>
    <t xml:space="preserve">MAISON 8 PLACE DES INSTITUTIONS </t>
  </si>
  <si>
    <t xml:space="preserve">8 place des instiutions </t>
  </si>
  <si>
    <t>GS HAZAY LOGEMENT GAUCHE</t>
  </si>
  <si>
    <t xml:space="preserve">89, avenue du Hazay </t>
  </si>
  <si>
    <t>GS PARC - 1er étage porte face en montant les escaliers</t>
  </si>
  <si>
    <t xml:space="preserve">GS CHEMIN DUPUIS - LOGEMENT 1ER  GAUCHE </t>
  </si>
  <si>
    <t xml:space="preserve">GS CHANTERELLE - LOGEMENT CENTRE </t>
  </si>
  <si>
    <t xml:space="preserve">GS SEBILLE - RDC GAUCHE </t>
  </si>
  <si>
    <t xml:space="preserve">2,Allée de la Sebille </t>
  </si>
  <si>
    <t xml:space="preserve">LOGEMENT VISAGE DU MONDE </t>
  </si>
  <si>
    <t>Hauts de Cergy</t>
  </si>
  <si>
    <t>GS POINT DU JOUR - ETAGE GAUCHE</t>
  </si>
  <si>
    <t>3, avenue du Point du Jour / 3 épis</t>
  </si>
  <si>
    <t xml:space="preserve">GS CHENES - 3 EME DROITE </t>
  </si>
  <si>
    <t xml:space="preserve">Rue des Chenes Verts </t>
  </si>
  <si>
    <t>ATELIER D'OSNY</t>
  </si>
  <si>
    <t xml:space="preserve">24, rue des Beaux Soleils </t>
  </si>
  <si>
    <t xml:space="preserve">ATELIER JUSTICE </t>
  </si>
  <si>
    <t xml:space="preserve">Avenue des Raies </t>
  </si>
  <si>
    <t xml:space="preserve">LE CARREAU DE CERGY </t>
  </si>
  <si>
    <t xml:space="preserve">10, rue Traversière </t>
  </si>
  <si>
    <t>CRECHE COLLECTIVE 3 FONTAINES</t>
  </si>
  <si>
    <t xml:space="preserve">Terrasse Centre Commercial 3 Fontaines </t>
  </si>
  <si>
    <t xml:space="preserve">CRECHE COLLECTIVE L'ETOILE FILANTE </t>
  </si>
  <si>
    <t>24, avenue Bernard HIRSCH</t>
  </si>
  <si>
    <t>CRECHE COLLECTIVE LUNE ENCHANTEE</t>
  </si>
  <si>
    <t>42, rue de l'Evasion</t>
  </si>
  <si>
    <t>Bords d'Oise</t>
  </si>
  <si>
    <t>CRECHE COLLECTIVE LA PETITE OURSE</t>
  </si>
  <si>
    <t>69, boulevard de l'Oise</t>
  </si>
  <si>
    <t xml:space="preserve">GS LINANDES - 2EME ETAGE 1ère DROITE </t>
  </si>
  <si>
    <t>GS GENOTTES - 2EME DROITE N°4</t>
  </si>
  <si>
    <t xml:space="preserve">4, Place des Genottes </t>
  </si>
  <si>
    <t>GS GROS CAILLOU - 1ER DROITE</t>
  </si>
  <si>
    <t>31 avenue du Haut Pavé</t>
  </si>
  <si>
    <t>GS POINT DU JOUR - RDC</t>
  </si>
  <si>
    <t>3 avenue du Point du Jour /  3 épis</t>
  </si>
  <si>
    <t xml:space="preserve">ANCIENNE GARE - MJC - LOGEMENT RATTACHE A LA MJC </t>
  </si>
  <si>
    <t xml:space="preserve">COMPLEXE GENCY - Logement </t>
  </si>
  <si>
    <t xml:space="preserve">1 bis rue du Pampre d'Or </t>
  </si>
  <si>
    <t>GS PONCEAU - 1ER ETAGE DROITE</t>
  </si>
  <si>
    <t>Place des 3 Cèdres</t>
  </si>
  <si>
    <t xml:space="preserve">LOCAL PROPRETE CHAT PERCHE </t>
  </si>
  <si>
    <t xml:space="preserve">Avenue de l'Embellie </t>
  </si>
  <si>
    <t>LOCAL PROPRETE PASSERELLE CROIX PETIT/CHENES</t>
  </si>
  <si>
    <t xml:space="preserve">Neuf </t>
  </si>
  <si>
    <t>Avenue du Ponceau</t>
  </si>
  <si>
    <t>LOCAL PROPRETE PASSERELLE CROIX PETIT/PREFECTURE</t>
  </si>
  <si>
    <t>Boulevard du Port</t>
  </si>
  <si>
    <t xml:space="preserve">LOCAL PROPRETE PREFECTURE </t>
  </si>
  <si>
    <t>Rue de la Gare-Prefecture</t>
  </si>
  <si>
    <t xml:space="preserve">LOCAL CONTAINER LOGETTERUE DE L'HELICE - CZ 246 </t>
  </si>
  <si>
    <t xml:space="preserve">3, rue de l'Hélice </t>
  </si>
  <si>
    <t>Allée des Nations</t>
  </si>
  <si>
    <t>GS PARC - 1er étage, gauche, porte gauche</t>
  </si>
  <si>
    <t>GS PARC - 2EME ETAGE GAUCHE</t>
  </si>
  <si>
    <t>GS GENOTTES - 1ER DROITE N°2</t>
  </si>
  <si>
    <t xml:space="preserve">2, Place des Genottes </t>
  </si>
  <si>
    <t>GS LINANDES - 2ème ETAGE - 2ème GAUCHE</t>
  </si>
  <si>
    <t>GS TILLEULS - LOGEMENT INTERIEUR GS</t>
  </si>
  <si>
    <t xml:space="preserve">1, avenue du Jour </t>
  </si>
  <si>
    <t xml:space="preserve">GS ESCAPADE - DANS LE GS </t>
  </si>
  <si>
    <t>1, rue des Gémeaux / 35-37, avenue des Genottes</t>
  </si>
  <si>
    <t>GS LANTERNE - PORTE GAUCHE</t>
  </si>
  <si>
    <t xml:space="preserve">10 avenue du Jour </t>
  </si>
  <si>
    <t xml:space="preserve">GS PLANTS - LOGEMENT </t>
  </si>
  <si>
    <t xml:space="preserve">3 place Olympe de Gouges </t>
  </si>
  <si>
    <t>MAISON ANNE ET GERARD PHILIPPE</t>
  </si>
  <si>
    <t xml:space="preserve">Chemin du Bac de Gency </t>
  </si>
  <si>
    <t xml:space="preserve">MAIRIE ANNEXE DU VILLAGE </t>
  </si>
  <si>
    <t>37 rue Francis Combe</t>
  </si>
  <si>
    <t xml:space="preserve">APPART 2 RUE DE NEUVILLE - RDC DROITE </t>
  </si>
  <si>
    <t xml:space="preserve">2 rue de Neuville </t>
  </si>
  <si>
    <t xml:space="preserve">GROUPE SCOLAIRE GS CHANTERELLE </t>
  </si>
  <si>
    <t xml:space="preserve">2, rue de la Chanterelle </t>
  </si>
  <si>
    <t xml:space="preserve">GROUPE SCOLAIRE - GS LES PLANTS </t>
  </si>
  <si>
    <t xml:space="preserve">10 E rue des Plants Pourpres </t>
  </si>
  <si>
    <t>GROUPE SCOLAIRE GS TERRASSES</t>
  </si>
  <si>
    <t>6, rue des Roulants</t>
  </si>
  <si>
    <t>GROUPE SCOLAIRE GS CHAT PERCHE</t>
  </si>
  <si>
    <t>2, allée de la Fantaisie</t>
  </si>
  <si>
    <t>GROUPE SCOLAIRE GS CHEMIN DUPUIS</t>
  </si>
  <si>
    <t xml:space="preserve">GROUPE SCOLAIRE GS POINT DU JOUR </t>
  </si>
  <si>
    <t>GROUPE SCOLAIRE GS JUSTICE</t>
  </si>
  <si>
    <t>1, rue de la Justice Pourpre</t>
  </si>
  <si>
    <t>GROUPE SCOLAIRE GS LINANDES</t>
  </si>
  <si>
    <t>Place des Linandes</t>
  </si>
  <si>
    <t xml:space="preserve">GROUPE SCOLAIRE - GS TOULEUSES </t>
  </si>
  <si>
    <t>19 D Touleuses Mauves</t>
  </si>
  <si>
    <t>Trois Bois</t>
  </si>
  <si>
    <t xml:space="preserve">STADE TENNIS COUVERT YANNICK NOAH </t>
  </si>
  <si>
    <t>18 Avenue du Terroir</t>
  </si>
  <si>
    <t xml:space="preserve">MQ AXE MAJEUR HORLOGE (EX GROUPE SCOLAIRE LANTERNE) </t>
  </si>
  <si>
    <t>2 avenue du Jour - 12, allée des Petits Pains</t>
  </si>
  <si>
    <t xml:space="preserve">VISAGE DU MONDE </t>
  </si>
  <si>
    <t>3, Place du Nautilus</t>
  </si>
  <si>
    <t xml:space="preserve">PARKING DES TOULEUSES </t>
  </si>
  <si>
    <t xml:space="preserve">Place des Touleuses </t>
  </si>
  <si>
    <t xml:space="preserve">GS DU PETIT VENT </t>
  </si>
  <si>
    <t xml:space="preserve">ZAC DES LINANDES </t>
  </si>
  <si>
    <t>28, chemin du Bord de l'Eau</t>
  </si>
  <si>
    <t xml:space="preserve">GS GROS CAILLOU - LOGEMENT 3EME GAUCHE </t>
  </si>
  <si>
    <t xml:space="preserve">MAISON 3 COUR CELESTE </t>
  </si>
  <si>
    <t xml:space="preserve">3 cour Celeste </t>
  </si>
  <si>
    <t>GS POINT DU JOUR - ETAGE DROITE</t>
  </si>
  <si>
    <t xml:space="preserve">MAISON 4 PLACE DES INSTITUTIONS </t>
  </si>
  <si>
    <t xml:space="preserve">4 place des institutions </t>
  </si>
  <si>
    <t>MAISON MORIN</t>
  </si>
  <si>
    <t xml:space="preserve">4, rue de Neuville </t>
  </si>
  <si>
    <t xml:space="preserve">COMPLEXE PONCEAU - LOGEMENT </t>
  </si>
  <si>
    <t xml:space="preserve">50, rue de Pontoise </t>
  </si>
  <si>
    <t>GS LANTERNE - 3ème droite PORTE DROITE</t>
  </si>
  <si>
    <t xml:space="preserve">6 avenue du Jour </t>
  </si>
  <si>
    <t>GS CHAT PERCHE  - ETAGE CRECHE</t>
  </si>
  <si>
    <t>GS CHAT PERCHE - PAVILLON- 1ERE DROITE  n°2</t>
  </si>
  <si>
    <t>2, allée de l'Embellie</t>
  </si>
  <si>
    <t>GS TERRASSES - CENTRE GAUCHE n°12</t>
  </si>
  <si>
    <t>GS TERRASSES - DROITE DROITE n°2</t>
  </si>
  <si>
    <t>GS TERRASSES- CENTRE DROIT n°10</t>
  </si>
  <si>
    <t>GS JUSTICE - 1ER DROITE</t>
  </si>
  <si>
    <t xml:space="preserve">ACCUEIL DE LOISIR BOIS DE CERGY - LOGEMENT RDC  </t>
  </si>
  <si>
    <t xml:space="preserve">Rue des Chateaux Bruloirs </t>
  </si>
  <si>
    <t>COMPLEXE 3EME MILLENAIRE  - Logement</t>
  </si>
  <si>
    <t xml:space="preserve">Rue Michel Strogoff </t>
  </si>
  <si>
    <t>GS TERROIR - 1er ETAGE GAUCHE (escalier commun)</t>
  </si>
  <si>
    <t>GS JUSTICE - 3EME DROITE</t>
  </si>
  <si>
    <t>Rue de la Justice Pourpre</t>
  </si>
  <si>
    <t xml:space="preserve">GS CHEMIN DUPUIS - LOGEMENT 1ER DROITE </t>
  </si>
  <si>
    <t xml:space="preserve">Avenue des 3 Fontaines </t>
  </si>
  <si>
    <t xml:space="preserve">GROUPE SCOLAIRE - GS TOULEUSES - LOGEMENT </t>
  </si>
  <si>
    <t xml:space="preserve">19 A Touleuses Mauves </t>
  </si>
  <si>
    <t>GS TERROIR - 1er ETAGE DROITE (escalier commun)</t>
  </si>
  <si>
    <t xml:space="preserve">10, avenue du Terroir </t>
  </si>
  <si>
    <t xml:space="preserve">GS CHANTERELLE - LOGEMENT GAUCHE </t>
  </si>
  <si>
    <t xml:space="preserve">2 rue de la Chanterelle </t>
  </si>
  <si>
    <t>GS CHAT PERCHE - PAVILLON - 2EME DROITE  n°4</t>
  </si>
  <si>
    <t>4 allée de l'Embellie</t>
  </si>
  <si>
    <t>GS CHAT PERCHE - PAVILLON - 3EME DROITE n°6</t>
  </si>
  <si>
    <t>6 allée de l'Embellie</t>
  </si>
  <si>
    <t>GS JUSTICE - 2EME DROITE</t>
  </si>
  <si>
    <t>Quartier</t>
  </si>
  <si>
    <t>Designation inventaire Ville de Cergy</t>
  </si>
  <si>
    <t>Année de construction</t>
  </si>
  <si>
    <t>Surface</t>
  </si>
  <si>
    <t>Adresse</t>
  </si>
  <si>
    <t>Grand Centre</t>
  </si>
  <si>
    <t xml:space="preserve">MAIRIE ANNEXE GRAND PLACE </t>
  </si>
  <si>
    <t xml:space="preserve">Square Colombia </t>
  </si>
  <si>
    <t>Coteaux</t>
  </si>
  <si>
    <t>GS LINANDES - 2ème ETAGE - 2ème DROITE</t>
  </si>
  <si>
    <t>Place des Linances</t>
  </si>
  <si>
    <t>Horloge</t>
  </si>
  <si>
    <t xml:space="preserve">GS BELLE EPINE - LOGEMENT DROITE DROITE n°18 </t>
  </si>
  <si>
    <t xml:space="preserve">Chemin des 4 saisons </t>
  </si>
  <si>
    <t>Axe majeur</t>
  </si>
  <si>
    <t xml:space="preserve">GS CHAT PERCHE - PAVILLON - 4EME DROITE </t>
  </si>
  <si>
    <t>8 allée de l'Embellie</t>
  </si>
  <si>
    <t>kWh</t>
    <phoneticPr fontId="10" type="noConversion"/>
  </si>
  <si>
    <t>euros</t>
    <phoneticPr fontId="10" type="noConversion"/>
  </si>
  <si>
    <t>TCO2e</t>
    <phoneticPr fontId="10" type="noConversion"/>
  </si>
  <si>
    <t>kWh</t>
    <phoneticPr fontId="10" type="noConversion"/>
  </si>
  <si>
    <t>euros</t>
    <phoneticPr fontId="10" type="noConversion"/>
  </si>
  <si>
    <t>TCO2e</t>
    <phoneticPr fontId="10" type="noConversion"/>
  </si>
  <si>
    <t xml:space="preserve">MAISON 10 CHEMIN DU BORD DE L'EAU </t>
  </si>
  <si>
    <t>-</t>
  </si>
  <si>
    <t>10, chemin du Bord de l'Eau</t>
  </si>
  <si>
    <t xml:space="preserve">12, RUE DE LA PRAIRIE </t>
  </si>
  <si>
    <t>Néant</t>
  </si>
  <si>
    <t>12, rue de la Prairie</t>
  </si>
  <si>
    <t>GS PARC- 1er étage, gauche, porte droite</t>
  </si>
  <si>
    <t>2, avenue des Nations</t>
  </si>
  <si>
    <t>23 RUE PIERRE VOGLER</t>
  </si>
  <si>
    <t xml:space="preserve">NEANT </t>
  </si>
  <si>
    <t>23, rue Pierre Vogler</t>
  </si>
  <si>
    <t xml:space="preserve">GS GROS CAILLOU - 2EME GAUCHE </t>
  </si>
  <si>
    <t>GS LANTERNE - 2ème droite PORTE DROITE</t>
  </si>
  <si>
    <t xml:space="preserve">4 avenue du Jour </t>
  </si>
  <si>
    <t xml:space="preserve">GS PARC -  2EME ETAGE DROITE </t>
  </si>
  <si>
    <t>COMPLEXE AXE MAJEUR</t>
  </si>
  <si>
    <t>9, avenue du Jour</t>
  </si>
  <si>
    <t xml:space="preserve">COMPLEXE CHENES </t>
  </si>
  <si>
    <t xml:space="preserve">Rue des Chênes </t>
  </si>
  <si>
    <t xml:space="preserve">COMPLEXE JUSTICE </t>
  </si>
  <si>
    <t>Rue de la Justice Pourpre / Avenue du Nord</t>
  </si>
  <si>
    <t>GYMNASE  TOULEUSES</t>
  </si>
  <si>
    <t xml:space="preserve">24, avenue du Bois </t>
  </si>
  <si>
    <t>L.C.R. LINANDES</t>
  </si>
  <si>
    <t>Les Linandes Oranges</t>
  </si>
  <si>
    <t xml:space="preserve">LCR PONCEAU </t>
  </si>
  <si>
    <t>Place du Ponceau</t>
  </si>
  <si>
    <t>LCR TOULEUSES</t>
  </si>
  <si>
    <t>Avenue du Bois</t>
  </si>
  <si>
    <t>LE DOUZE</t>
  </si>
  <si>
    <t>12, allée des Petits Pains</t>
  </si>
  <si>
    <t xml:space="preserve">HOTEL DE VILLE LES GEMEAUX + AILE B </t>
  </si>
  <si>
    <t>Orée du Bois</t>
  </si>
  <si>
    <t>CRECHE DES TOULEUSES AU SEIN DE LA MQ</t>
  </si>
  <si>
    <t xml:space="preserve">8 Chemin des Touleuses </t>
  </si>
  <si>
    <t>37, rue Francis Combe</t>
  </si>
  <si>
    <t>recettes euros/an</t>
  </si>
  <si>
    <t>Résultats simulation terrasse : 30,4 M€ d'investissements sur 2 ans</t>
  </si>
  <si>
    <t>réduction-production kWh</t>
  </si>
  <si>
    <t>réduction émissions des énergies TCO2e/an</t>
  </si>
  <si>
    <t>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</si>
</sst>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)_ ;_ * \(#,##0.00\)_ ;_ * &quot;-&quot;??_)_ ;_ @_ "/>
    <numFmt numFmtId="164" formatCode="#,##0\ _€"/>
    <numFmt numFmtId="165" formatCode="0.000"/>
    <numFmt numFmtId="166" formatCode="#,##0.000\ _€"/>
    <numFmt numFmtId="167" formatCode="#,##0.00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indexed="8"/>
      <name val="Calibri (Corps)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DAC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2" xfId="1" applyNumberFormat="1" applyFont="1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 vertical="center"/>
    </xf>
    <xf numFmtId="0" fontId="0" fillId="0" borderId="0" xfId="0" applyFill="1" applyAlignment="1">
      <alignment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0" fillId="4" borderId="1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164" fontId="1" fillId="4" borderId="1" xfId="1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66" fontId="0" fillId="4" borderId="2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164" fontId="0" fillId="4" borderId="0" xfId="1" applyNumberFormat="1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0" fillId="4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4" borderId="0" xfId="0" applyFill="1" applyBorder="1" applyAlignment="1">
      <alignment wrapText="1"/>
    </xf>
    <xf numFmtId="0" fontId="0" fillId="0" borderId="0" xfId="0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4" fontId="0" fillId="10" borderId="0" xfId="0" applyNumberFormat="1" applyFill="1" applyBorder="1" applyAlignment="1">
      <alignment horizontal="center"/>
    </xf>
    <xf numFmtId="164" fontId="0" fillId="10" borderId="0" xfId="0" applyNumberFormat="1" applyFont="1" applyFill="1" applyBorder="1" applyAlignment="1">
      <alignment horizontal="center"/>
    </xf>
    <xf numFmtId="164" fontId="0" fillId="10" borderId="0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6" fontId="0" fillId="4" borderId="1" xfId="0" applyNumberFormat="1" applyFill="1" applyBorder="1" applyAlignment="1">
      <alignment horizontal="center" vertical="center"/>
    </xf>
    <xf numFmtId="166" fontId="0" fillId="4" borderId="0" xfId="0" applyNumberForma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1" fillId="0" borderId="0" xfId="0" applyFont="1" applyAlignment="1">
      <alignment vertical="center"/>
    </xf>
    <xf numFmtId="1" fontId="11" fillId="0" borderId="0" xfId="0" applyNumberFormat="1" applyFont="1" applyAlignment="1">
      <alignment vertical="center"/>
    </xf>
    <xf numFmtId="9" fontId="11" fillId="0" borderId="0" xfId="0" applyNumberFormat="1" applyFont="1" applyAlignment="1">
      <alignment vertical="center"/>
    </xf>
    <xf numFmtId="0" fontId="8" fillId="4" borderId="1" xfId="0" applyFont="1" applyFill="1" applyBorder="1" applyAlignment="1">
      <alignment vertical="center" wrapText="1"/>
    </xf>
    <xf numFmtId="164" fontId="11" fillId="0" borderId="0" xfId="0" applyNumberFormat="1" applyFont="1" applyAlignment="1">
      <alignment vertical="center"/>
    </xf>
    <xf numFmtId="9" fontId="0" fillId="0" borderId="0" xfId="2" applyFont="1"/>
    <xf numFmtId="0" fontId="0" fillId="4" borderId="0" xfId="0" applyFill="1" applyBorder="1" applyAlignment="1">
      <alignment vertical="center" wrapText="1"/>
    </xf>
    <xf numFmtId="9" fontId="0" fillId="0" borderId="0" xfId="2" applyFont="1" applyAlignment="1">
      <alignment horizontal="left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03"/>
  <sheetViews>
    <sheetView tabSelected="1" topLeftCell="A273" zoomScale="164" workbookViewId="0">
      <selection activeCell="A283" sqref="A283"/>
    </sheetView>
  </sheetViews>
  <sheetFormatPr baseColWidth="10" defaultRowHeight="16" outlineLevelCol="1" x14ac:dyDescent="0.2"/>
  <cols>
    <col min="1" max="1" width="9.5" style="1" customWidth="1"/>
    <col min="2" max="2" width="16.5" style="2" customWidth="1"/>
    <col min="3" max="3" width="46.33203125" style="2" customWidth="1"/>
    <col min="4" max="4" width="35.5" style="2" customWidth="1" outlineLevel="1"/>
    <col min="5" max="5" width="11.33203125" style="2" customWidth="1" outlineLevel="1"/>
    <col min="6" max="6" width="15.1640625" style="2" customWidth="1" outlineLevel="1"/>
    <col min="7" max="7" width="12.1640625" style="1" customWidth="1" outlineLevel="1"/>
    <col min="8" max="8" width="11.1640625" style="1" customWidth="1" outlineLevel="1"/>
    <col min="9" max="9" width="12.33203125" style="1" customWidth="1" outlineLevel="1"/>
    <col min="10" max="13" width="11" style="1" customWidth="1" outlineLevel="1"/>
    <col min="14" max="14" width="12.1640625" style="1" customWidth="1" outlineLevel="1"/>
    <col min="15" max="15" width="11.33203125" style="26" customWidth="1"/>
    <col min="16" max="16" width="12" style="26" customWidth="1"/>
    <col min="17" max="17" width="11.83203125" style="26" customWidth="1"/>
    <col min="18" max="18" width="11.5" style="26" customWidth="1"/>
    <col min="19" max="21" width="10.83203125" style="44"/>
    <col min="22" max="24" width="10.83203125" style="26"/>
    <col min="25" max="25" width="11.6640625" style="26" bestFit="1" customWidth="1"/>
    <col min="26" max="26" width="10.83203125" style="26"/>
    <col min="27" max="27" width="12.6640625" style="26" customWidth="1"/>
    <col min="28" max="28" width="15.5" style="26" customWidth="1"/>
    <col min="35" max="35" width="16.6640625" customWidth="1"/>
    <col min="36" max="36" width="45" customWidth="1"/>
    <col min="39" max="39" width="14" customWidth="1"/>
    <col min="40" max="40" width="37.83203125" customWidth="1"/>
  </cols>
  <sheetData>
    <row r="1" spans="1:40" x14ac:dyDescent="0.2">
      <c r="A1" s="21"/>
      <c r="B1" s="22"/>
      <c r="C1" s="22"/>
      <c r="D1" s="22"/>
      <c r="E1" s="22"/>
      <c r="F1" s="22"/>
      <c r="G1" s="21"/>
      <c r="H1" s="21"/>
      <c r="I1" s="21"/>
      <c r="J1" s="21"/>
      <c r="K1" s="21"/>
      <c r="L1" s="39"/>
      <c r="M1" s="21"/>
      <c r="N1" s="21"/>
      <c r="O1" s="55"/>
      <c r="P1" s="55"/>
      <c r="Q1" s="55"/>
      <c r="R1" s="55"/>
      <c r="S1" s="56"/>
      <c r="T1" s="56"/>
      <c r="U1" s="56"/>
      <c r="Y1" s="26" t="s">
        <v>199</v>
      </c>
      <c r="Z1" s="26" t="s">
        <v>142</v>
      </c>
      <c r="AA1" s="26" t="s">
        <v>31</v>
      </c>
      <c r="AC1" s="58"/>
    </row>
    <row r="2" spans="1:40" ht="84" customHeight="1" x14ac:dyDescent="0.2">
      <c r="A2" s="62" t="s">
        <v>34</v>
      </c>
      <c r="B2" s="62" t="s">
        <v>472</v>
      </c>
      <c r="C2" s="67" t="s">
        <v>473</v>
      </c>
      <c r="D2" s="67" t="s">
        <v>476</v>
      </c>
      <c r="E2" s="67" t="s">
        <v>474</v>
      </c>
      <c r="F2" s="68" t="s">
        <v>475</v>
      </c>
      <c r="G2" s="71" t="s">
        <v>70</v>
      </c>
      <c r="H2" s="71" t="s">
        <v>71</v>
      </c>
      <c r="I2" s="71" t="s">
        <v>72</v>
      </c>
      <c r="J2" s="71" t="s">
        <v>73</v>
      </c>
      <c r="K2" s="71" t="s">
        <v>201</v>
      </c>
      <c r="L2" s="71" t="s">
        <v>200</v>
      </c>
      <c r="M2" s="71" t="s">
        <v>202</v>
      </c>
      <c r="N2" s="71" t="s">
        <v>203</v>
      </c>
      <c r="O2" s="71" t="s">
        <v>204</v>
      </c>
      <c r="P2" s="71" t="s">
        <v>205</v>
      </c>
      <c r="Q2" s="71" t="s">
        <v>23</v>
      </c>
      <c r="R2" s="71" t="s">
        <v>24</v>
      </c>
      <c r="S2" s="71" t="s">
        <v>64</v>
      </c>
      <c r="T2" s="71" t="s">
        <v>65</v>
      </c>
      <c r="U2" s="71" t="s">
        <v>66</v>
      </c>
      <c r="V2" s="71" t="s">
        <v>198</v>
      </c>
      <c r="W2" s="71" t="s">
        <v>196</v>
      </c>
      <c r="X2" s="71" t="s">
        <v>25</v>
      </c>
      <c r="Y2" s="71" t="s">
        <v>141</v>
      </c>
      <c r="Z2" s="71" t="s">
        <v>197</v>
      </c>
      <c r="AA2" s="71" t="s">
        <v>138</v>
      </c>
      <c r="AB2" s="75" t="s">
        <v>67</v>
      </c>
      <c r="AC2" s="76" t="s">
        <v>68</v>
      </c>
      <c r="AH2" t="s">
        <v>35</v>
      </c>
      <c r="AL2" t="s">
        <v>36</v>
      </c>
    </row>
    <row r="3" spans="1:40" ht="14" customHeight="1" x14ac:dyDescent="0.2">
      <c r="A3" s="103">
        <v>1</v>
      </c>
      <c r="B3" s="4" t="s">
        <v>483</v>
      </c>
      <c r="C3" s="7" t="s">
        <v>526</v>
      </c>
      <c r="D3" s="4" t="s">
        <v>398</v>
      </c>
      <c r="E3" s="3">
        <v>1992</v>
      </c>
      <c r="F3" s="3">
        <v>11500</v>
      </c>
      <c r="G3" s="13">
        <v>0</v>
      </c>
      <c r="H3" s="13">
        <v>0</v>
      </c>
      <c r="I3" s="13">
        <v>0</v>
      </c>
      <c r="J3" s="13">
        <v>0</v>
      </c>
      <c r="K3" s="13">
        <f t="shared" ref="K3:K66" si="0">J3*0.057</f>
        <v>0</v>
      </c>
      <c r="L3" s="13">
        <f t="shared" ref="L3:L66" si="1">J3*230/1000000</f>
        <v>0</v>
      </c>
      <c r="M3" s="13">
        <v>0</v>
      </c>
      <c r="N3" s="13">
        <v>0</v>
      </c>
      <c r="O3" s="13">
        <v>0</v>
      </c>
      <c r="P3" s="13">
        <v>1160000</v>
      </c>
      <c r="Q3" s="13">
        <f t="shared" ref="Q3:Q66" si="2">P3*0.0677</f>
        <v>78532</v>
      </c>
      <c r="R3" s="89">
        <f t="shared" ref="R3:R66" si="3">P3*(100/1000000)</f>
        <v>116</v>
      </c>
      <c r="S3" s="46">
        <v>0</v>
      </c>
      <c r="T3" s="46">
        <v>0</v>
      </c>
      <c r="U3" s="46">
        <v>0</v>
      </c>
      <c r="V3" s="15">
        <v>831874</v>
      </c>
      <c r="W3" s="15">
        <f t="shared" ref="W3:W66" si="4">V3*0.1338</f>
        <v>111304.7412</v>
      </c>
      <c r="X3" s="90">
        <f t="shared" ref="X3:X66" si="5">V3*(180/1000000)</f>
        <v>149.73732000000001</v>
      </c>
      <c r="Y3" s="15">
        <f t="shared" ref="Y3:Y66" si="6">J3+P3+V3</f>
        <v>1991874</v>
      </c>
      <c r="Z3" s="15">
        <f t="shared" ref="Z3:Z66" si="7">K3+Q3+W3</f>
        <v>189836.74119999999</v>
      </c>
      <c r="AA3" s="15">
        <f t="shared" ref="AA3:AA66" si="8">L3+R3+X3</f>
        <v>265.73732000000001</v>
      </c>
      <c r="AB3" s="17">
        <f t="shared" ref="AB3:AB66" si="9">J3+P3+2.58*V3</f>
        <v>3306234.92</v>
      </c>
      <c r="AC3" s="12">
        <f t="shared" ref="AC3:AC34" si="10">AB3/F3</f>
        <v>287.49868869565216</v>
      </c>
      <c r="AD3" s="2"/>
      <c r="AE3" s="2"/>
      <c r="AF3" s="2"/>
      <c r="AG3" s="2"/>
      <c r="AH3" s="92">
        <v>1</v>
      </c>
      <c r="AI3" s="4" t="s">
        <v>483</v>
      </c>
      <c r="AJ3" s="7" t="s">
        <v>526</v>
      </c>
      <c r="AK3" s="2"/>
      <c r="AL3" s="92">
        <v>1</v>
      </c>
      <c r="AM3" s="4" t="s">
        <v>483</v>
      </c>
      <c r="AN3" s="7" t="s">
        <v>526</v>
      </c>
    </row>
    <row r="4" spans="1:40" ht="14" customHeight="1" x14ac:dyDescent="0.2">
      <c r="A4" s="103">
        <v>2</v>
      </c>
      <c r="B4" s="4" t="s">
        <v>342</v>
      </c>
      <c r="C4" s="7" t="s">
        <v>414</v>
      </c>
      <c r="D4" s="4" t="s">
        <v>344</v>
      </c>
      <c r="E4" s="3">
        <v>2015</v>
      </c>
      <c r="F4" s="3">
        <v>2017</v>
      </c>
      <c r="G4" s="13">
        <v>221509</v>
      </c>
      <c r="H4" s="13">
        <v>369882</v>
      </c>
      <c r="I4" s="13">
        <v>420096</v>
      </c>
      <c r="J4" s="13">
        <f t="shared" ref="J4:J67" si="11">(G4+H4+I4)/3</f>
        <v>337162.33333333331</v>
      </c>
      <c r="K4" s="13">
        <f t="shared" si="0"/>
        <v>19218.253000000001</v>
      </c>
      <c r="L4" s="13">
        <f t="shared" si="1"/>
        <v>77.547336666666652</v>
      </c>
      <c r="M4" s="13">
        <v>0</v>
      </c>
      <c r="N4" s="13">
        <v>0</v>
      </c>
      <c r="O4" s="13">
        <v>0</v>
      </c>
      <c r="P4" s="13">
        <f t="shared" ref="P4:P67" si="12">(M4+N4+O4)/3</f>
        <v>0</v>
      </c>
      <c r="Q4" s="13">
        <f t="shared" si="2"/>
        <v>0</v>
      </c>
      <c r="R4" s="89">
        <f t="shared" si="3"/>
        <v>0</v>
      </c>
      <c r="S4" s="91">
        <v>413298</v>
      </c>
      <c r="T4" s="91">
        <v>301834</v>
      </c>
      <c r="U4" s="91">
        <v>450162</v>
      </c>
      <c r="V4" s="15">
        <f t="shared" ref="V4:V35" si="13">(S4+T4+U4)/3</f>
        <v>388431.33333333331</v>
      </c>
      <c r="W4" s="15">
        <f t="shared" si="4"/>
        <v>51972.112399999998</v>
      </c>
      <c r="X4" s="90">
        <f t="shared" si="5"/>
        <v>69.917640000000006</v>
      </c>
      <c r="Y4" s="15">
        <f t="shared" si="6"/>
        <v>725593.66666666663</v>
      </c>
      <c r="Z4" s="15">
        <f t="shared" si="7"/>
        <v>71190.365399999995</v>
      </c>
      <c r="AA4" s="90">
        <f t="shared" si="8"/>
        <v>147.46497666666664</v>
      </c>
      <c r="AB4" s="17">
        <f t="shared" si="9"/>
        <v>1339315.1733333333</v>
      </c>
      <c r="AC4" s="12">
        <f t="shared" si="10"/>
        <v>664.01347215336307</v>
      </c>
      <c r="AD4" s="2"/>
      <c r="AE4" s="2"/>
      <c r="AF4" s="2"/>
      <c r="AG4" s="2"/>
      <c r="AH4" s="92">
        <v>2</v>
      </c>
      <c r="AI4" s="4" t="s">
        <v>342</v>
      </c>
      <c r="AJ4" s="7" t="s">
        <v>414</v>
      </c>
      <c r="AK4" s="2"/>
      <c r="AL4" s="92">
        <v>3</v>
      </c>
      <c r="AM4" s="4" t="s">
        <v>486</v>
      </c>
      <c r="AN4" s="7" t="s">
        <v>409</v>
      </c>
    </row>
    <row r="5" spans="1:40" ht="14" customHeight="1" x14ac:dyDescent="0.2">
      <c r="A5" s="103">
        <v>3</v>
      </c>
      <c r="B5" s="4" t="s">
        <v>486</v>
      </c>
      <c r="C5" s="7" t="s">
        <v>409</v>
      </c>
      <c r="D5" s="4" t="s">
        <v>410</v>
      </c>
      <c r="E5" s="3">
        <v>1984</v>
      </c>
      <c r="F5" s="3">
        <v>4364</v>
      </c>
      <c r="G5" s="13">
        <v>580125</v>
      </c>
      <c r="H5" s="13">
        <v>696608</v>
      </c>
      <c r="I5" s="13">
        <v>522357</v>
      </c>
      <c r="J5" s="13">
        <f t="shared" si="11"/>
        <v>599696.66666666663</v>
      </c>
      <c r="K5" s="13">
        <f t="shared" si="0"/>
        <v>34182.71</v>
      </c>
      <c r="L5" s="13">
        <f t="shared" si="1"/>
        <v>137.93023333333332</v>
      </c>
      <c r="M5" s="13">
        <v>0</v>
      </c>
      <c r="N5" s="13">
        <v>0</v>
      </c>
      <c r="O5" s="13">
        <v>0</v>
      </c>
      <c r="P5" s="13">
        <f t="shared" si="12"/>
        <v>0</v>
      </c>
      <c r="Q5" s="13">
        <f t="shared" si="2"/>
        <v>0</v>
      </c>
      <c r="R5" s="89">
        <f t="shared" si="3"/>
        <v>0</v>
      </c>
      <c r="S5" s="47">
        <v>87568</v>
      </c>
      <c r="T5" s="47">
        <v>50958</v>
      </c>
      <c r="U5" s="47">
        <v>126332</v>
      </c>
      <c r="V5" s="15">
        <f t="shared" si="13"/>
        <v>88286</v>
      </c>
      <c r="W5" s="15">
        <f t="shared" si="4"/>
        <v>11812.666800000001</v>
      </c>
      <c r="X5" s="90">
        <f t="shared" si="5"/>
        <v>15.891480000000001</v>
      </c>
      <c r="Y5" s="15">
        <f t="shared" si="6"/>
        <v>687982.66666666663</v>
      </c>
      <c r="Z5" s="15">
        <f t="shared" si="7"/>
        <v>45995.376799999998</v>
      </c>
      <c r="AA5" s="90">
        <f t="shared" si="8"/>
        <v>153.82171333333332</v>
      </c>
      <c r="AB5" s="17">
        <f t="shared" si="9"/>
        <v>827474.54666666663</v>
      </c>
      <c r="AC5" s="12">
        <f t="shared" si="10"/>
        <v>189.61378246257254</v>
      </c>
      <c r="AD5" s="2"/>
      <c r="AE5" s="2"/>
      <c r="AF5" s="2"/>
      <c r="AG5" s="2"/>
      <c r="AH5" s="92">
        <v>6</v>
      </c>
      <c r="AI5" s="4" t="s">
        <v>342</v>
      </c>
      <c r="AJ5" s="7" t="s">
        <v>426</v>
      </c>
      <c r="AK5" s="2"/>
      <c r="AL5" s="92">
        <v>2</v>
      </c>
      <c r="AM5" s="4" t="s">
        <v>342</v>
      </c>
      <c r="AN5" s="7" t="s">
        <v>414</v>
      </c>
    </row>
    <row r="6" spans="1:40" ht="14" customHeight="1" x14ac:dyDescent="0.2">
      <c r="A6" s="103">
        <v>4</v>
      </c>
      <c r="B6" s="4" t="s">
        <v>342</v>
      </c>
      <c r="C6" s="7" t="s">
        <v>155</v>
      </c>
      <c r="D6" s="4" t="s">
        <v>156</v>
      </c>
      <c r="E6" s="3">
        <v>2007</v>
      </c>
      <c r="F6" s="3">
        <v>3529</v>
      </c>
      <c r="G6" s="13">
        <v>444067</v>
      </c>
      <c r="H6" s="13">
        <v>555926</v>
      </c>
      <c r="I6" s="13">
        <v>631465</v>
      </c>
      <c r="J6" s="13">
        <f t="shared" si="11"/>
        <v>543819.33333333337</v>
      </c>
      <c r="K6" s="13">
        <f t="shared" si="0"/>
        <v>30997.702000000005</v>
      </c>
      <c r="L6" s="13">
        <f t="shared" si="1"/>
        <v>125.07844666666666</v>
      </c>
      <c r="M6" s="13">
        <v>0</v>
      </c>
      <c r="N6" s="13">
        <v>0</v>
      </c>
      <c r="O6" s="13">
        <v>0</v>
      </c>
      <c r="P6" s="13">
        <f t="shared" si="12"/>
        <v>0</v>
      </c>
      <c r="Q6" s="13">
        <f t="shared" si="2"/>
        <v>0</v>
      </c>
      <c r="R6" s="89">
        <f t="shared" si="3"/>
        <v>0</v>
      </c>
      <c r="S6" s="91">
        <v>122405</v>
      </c>
      <c r="T6" s="91">
        <v>58765</v>
      </c>
      <c r="U6" s="91">
        <v>104946</v>
      </c>
      <c r="V6" s="15">
        <f t="shared" si="13"/>
        <v>95372</v>
      </c>
      <c r="W6" s="15">
        <f t="shared" si="4"/>
        <v>12760.7736</v>
      </c>
      <c r="X6" s="90">
        <f t="shared" si="5"/>
        <v>17.16696</v>
      </c>
      <c r="Y6" s="15">
        <f t="shared" si="6"/>
        <v>639191.33333333337</v>
      </c>
      <c r="Z6" s="15">
        <f t="shared" si="7"/>
        <v>43758.475600000005</v>
      </c>
      <c r="AA6" s="90">
        <f t="shared" si="8"/>
        <v>142.24540666666667</v>
      </c>
      <c r="AB6" s="17">
        <f t="shared" si="9"/>
        <v>789879.09333333338</v>
      </c>
      <c r="AC6" s="12">
        <f t="shared" si="10"/>
        <v>223.82518938320584</v>
      </c>
      <c r="AD6" s="2"/>
      <c r="AE6" s="2"/>
      <c r="AF6" s="2"/>
      <c r="AG6" s="2"/>
      <c r="AH6" s="93">
        <v>14</v>
      </c>
      <c r="AI6" s="4" t="s">
        <v>421</v>
      </c>
      <c r="AJ6" s="7" t="s">
        <v>134</v>
      </c>
      <c r="AK6" s="2"/>
      <c r="AL6" s="92">
        <v>4</v>
      </c>
      <c r="AM6" s="4" t="s">
        <v>342</v>
      </c>
      <c r="AN6" s="7" t="s">
        <v>155</v>
      </c>
    </row>
    <row r="7" spans="1:40" ht="14" customHeight="1" x14ac:dyDescent="0.2">
      <c r="A7" s="103">
        <v>5</v>
      </c>
      <c r="B7" s="4" t="s">
        <v>421</v>
      </c>
      <c r="C7" s="7" t="s">
        <v>45</v>
      </c>
      <c r="D7" s="4" t="s">
        <v>172</v>
      </c>
      <c r="E7" s="3">
        <v>2001</v>
      </c>
      <c r="F7" s="3">
        <v>6288</v>
      </c>
      <c r="G7" s="13">
        <v>520665</v>
      </c>
      <c r="H7" s="13">
        <v>536746</v>
      </c>
      <c r="I7" s="13">
        <v>340883</v>
      </c>
      <c r="J7" s="13">
        <f t="shared" si="11"/>
        <v>466098</v>
      </c>
      <c r="K7" s="13">
        <f t="shared" si="0"/>
        <v>26567.585999999999</v>
      </c>
      <c r="L7" s="13">
        <f t="shared" si="1"/>
        <v>107.20254</v>
      </c>
      <c r="M7" s="13">
        <v>0</v>
      </c>
      <c r="N7" s="13">
        <v>0</v>
      </c>
      <c r="O7" s="13">
        <v>0</v>
      </c>
      <c r="P7" s="13">
        <f t="shared" si="12"/>
        <v>0</v>
      </c>
      <c r="Q7" s="13">
        <f t="shared" si="2"/>
        <v>0</v>
      </c>
      <c r="R7" s="89">
        <f t="shared" si="3"/>
        <v>0</v>
      </c>
      <c r="S7" s="47">
        <v>232151</v>
      </c>
      <c r="T7" s="47">
        <v>110188</v>
      </c>
      <c r="U7" s="47">
        <v>149585</v>
      </c>
      <c r="V7" s="15">
        <f t="shared" si="13"/>
        <v>163974.66666666666</v>
      </c>
      <c r="W7" s="15">
        <f t="shared" si="4"/>
        <v>21939.810399999998</v>
      </c>
      <c r="X7" s="90">
        <f t="shared" si="5"/>
        <v>29.515440000000002</v>
      </c>
      <c r="Y7" s="15">
        <f t="shared" si="6"/>
        <v>630072.66666666663</v>
      </c>
      <c r="Z7" s="15">
        <f t="shared" si="7"/>
        <v>48507.396399999998</v>
      </c>
      <c r="AA7" s="90">
        <f t="shared" si="8"/>
        <v>136.71798000000001</v>
      </c>
      <c r="AB7" s="17">
        <f t="shared" si="9"/>
        <v>889152.64</v>
      </c>
      <c r="AC7" s="12">
        <f t="shared" si="10"/>
        <v>141.40468193384226</v>
      </c>
      <c r="AD7" s="2"/>
      <c r="AE7" s="2"/>
      <c r="AF7" s="2"/>
      <c r="AG7" s="2"/>
      <c r="AH7" s="93">
        <v>18</v>
      </c>
      <c r="AI7" s="4" t="s">
        <v>483</v>
      </c>
      <c r="AJ7" s="7" t="s">
        <v>136</v>
      </c>
      <c r="AK7" s="2"/>
      <c r="AL7" s="92">
        <v>5</v>
      </c>
      <c r="AM7" s="4" t="s">
        <v>421</v>
      </c>
      <c r="AN7" s="7" t="s">
        <v>45</v>
      </c>
    </row>
    <row r="8" spans="1:40" ht="14" customHeight="1" x14ac:dyDescent="0.2">
      <c r="A8" s="103">
        <v>6</v>
      </c>
      <c r="B8" s="4" t="s">
        <v>342</v>
      </c>
      <c r="C8" s="7" t="s">
        <v>426</v>
      </c>
      <c r="D8" s="4" t="s">
        <v>427</v>
      </c>
      <c r="E8" s="3">
        <v>2013</v>
      </c>
      <c r="F8" s="3">
        <v>2619</v>
      </c>
      <c r="G8" s="13">
        <v>192924</v>
      </c>
      <c r="H8" s="13">
        <v>417255</v>
      </c>
      <c r="I8" s="13">
        <v>251528</v>
      </c>
      <c r="J8" s="13">
        <f t="shared" si="11"/>
        <v>287235.66666666669</v>
      </c>
      <c r="K8" s="13">
        <f t="shared" si="0"/>
        <v>16372.433000000001</v>
      </c>
      <c r="L8" s="13">
        <f t="shared" si="1"/>
        <v>66.064203333333339</v>
      </c>
      <c r="M8" s="13">
        <v>0</v>
      </c>
      <c r="N8" s="13">
        <v>0</v>
      </c>
      <c r="O8" s="13">
        <v>0</v>
      </c>
      <c r="P8" s="13">
        <f t="shared" si="12"/>
        <v>0</v>
      </c>
      <c r="Q8" s="13">
        <f t="shared" si="2"/>
        <v>0</v>
      </c>
      <c r="R8" s="89">
        <f t="shared" si="3"/>
        <v>0</v>
      </c>
      <c r="S8" s="91">
        <v>334177</v>
      </c>
      <c r="T8" s="91">
        <v>347197</v>
      </c>
      <c r="U8" s="91">
        <v>336006</v>
      </c>
      <c r="V8" s="15">
        <f t="shared" si="13"/>
        <v>339126.66666666669</v>
      </c>
      <c r="W8" s="15">
        <f t="shared" si="4"/>
        <v>45375.148000000001</v>
      </c>
      <c r="X8" s="90">
        <f t="shared" si="5"/>
        <v>61.042800000000007</v>
      </c>
      <c r="Y8" s="15">
        <f t="shared" si="6"/>
        <v>626362.33333333337</v>
      </c>
      <c r="Z8" s="15">
        <f t="shared" si="7"/>
        <v>61747.581000000006</v>
      </c>
      <c r="AA8" s="90">
        <f t="shared" si="8"/>
        <v>127.10700333333335</v>
      </c>
      <c r="AB8" s="17">
        <f t="shared" si="9"/>
        <v>1162182.4666666668</v>
      </c>
      <c r="AC8" s="12">
        <f t="shared" si="10"/>
        <v>443.75046455390105</v>
      </c>
      <c r="AD8" s="2"/>
      <c r="AE8" s="2"/>
      <c r="AF8" s="2"/>
      <c r="AG8" s="2"/>
      <c r="AH8" s="92">
        <v>5</v>
      </c>
      <c r="AI8" s="4" t="s">
        <v>421</v>
      </c>
      <c r="AJ8" s="7" t="s">
        <v>45</v>
      </c>
      <c r="AK8" s="2"/>
      <c r="AL8" s="92">
        <v>7</v>
      </c>
      <c r="AM8" s="4" t="s">
        <v>483</v>
      </c>
      <c r="AN8" s="7" t="s">
        <v>405</v>
      </c>
    </row>
    <row r="9" spans="1:40" ht="14" customHeight="1" x14ac:dyDescent="0.2">
      <c r="A9" s="103">
        <v>7</v>
      </c>
      <c r="B9" s="4" t="s">
        <v>483</v>
      </c>
      <c r="C9" s="7" t="s">
        <v>405</v>
      </c>
      <c r="D9" s="4" t="s">
        <v>406</v>
      </c>
      <c r="E9" s="3">
        <v>1986</v>
      </c>
      <c r="F9" s="3">
        <v>2587</v>
      </c>
      <c r="G9" s="13">
        <v>481271.26938895416</v>
      </c>
      <c r="H9" s="13">
        <v>622295.96122209157</v>
      </c>
      <c r="I9" s="13">
        <v>417497.21210340771</v>
      </c>
      <c r="J9" s="13">
        <f t="shared" si="11"/>
        <v>507021.48090481787</v>
      </c>
      <c r="K9" s="13">
        <f t="shared" si="0"/>
        <v>28900.224411574618</v>
      </c>
      <c r="L9" s="13">
        <f t="shared" si="1"/>
        <v>116.6149406081081</v>
      </c>
      <c r="M9" s="13">
        <v>0</v>
      </c>
      <c r="N9" s="13">
        <v>0</v>
      </c>
      <c r="O9" s="13">
        <v>0</v>
      </c>
      <c r="P9" s="13">
        <f t="shared" si="12"/>
        <v>0</v>
      </c>
      <c r="Q9" s="13">
        <f t="shared" si="2"/>
        <v>0</v>
      </c>
      <c r="R9" s="89">
        <f t="shared" si="3"/>
        <v>0</v>
      </c>
      <c r="S9" s="47">
        <v>114703.95564042302</v>
      </c>
      <c r="T9" s="47">
        <v>57969.229142185664</v>
      </c>
      <c r="U9" s="47">
        <v>109412.96739130434</v>
      </c>
      <c r="V9" s="15">
        <f t="shared" si="13"/>
        <v>94028.717391304337</v>
      </c>
      <c r="W9" s="15">
        <f t="shared" si="4"/>
        <v>12581.04238695652</v>
      </c>
      <c r="X9" s="90">
        <f t="shared" si="5"/>
        <v>16.925169130434782</v>
      </c>
      <c r="Y9" s="15">
        <f t="shared" si="6"/>
        <v>601050.19829612225</v>
      </c>
      <c r="Z9" s="15">
        <f t="shared" si="7"/>
        <v>41481.266798531142</v>
      </c>
      <c r="AA9" s="90">
        <f t="shared" si="8"/>
        <v>133.54010973854287</v>
      </c>
      <c r="AB9" s="17">
        <f t="shared" si="9"/>
        <v>749615.57177438308</v>
      </c>
      <c r="AC9" s="12">
        <f t="shared" si="10"/>
        <v>289.76249392129228</v>
      </c>
      <c r="AD9" s="2"/>
      <c r="AE9" s="2"/>
      <c r="AF9" s="2"/>
      <c r="AG9" s="2"/>
      <c r="AH9" s="92">
        <v>3</v>
      </c>
      <c r="AI9" s="4" t="s">
        <v>486</v>
      </c>
      <c r="AJ9" s="7" t="s">
        <v>409</v>
      </c>
      <c r="AK9" s="2"/>
      <c r="AL9" s="92">
        <v>6</v>
      </c>
      <c r="AM9" s="4" t="s">
        <v>342</v>
      </c>
      <c r="AN9" s="7" t="s">
        <v>426</v>
      </c>
    </row>
    <row r="10" spans="1:40" ht="14" customHeight="1" x14ac:dyDescent="0.2">
      <c r="A10" s="103">
        <v>8</v>
      </c>
      <c r="B10" s="4" t="s">
        <v>486</v>
      </c>
      <c r="C10" s="7" t="s">
        <v>411</v>
      </c>
      <c r="D10" s="4" t="s">
        <v>412</v>
      </c>
      <c r="E10" s="3">
        <v>1983</v>
      </c>
      <c r="F10" s="3">
        <v>2564</v>
      </c>
      <c r="G10" s="13">
        <v>0</v>
      </c>
      <c r="H10" s="13">
        <v>0</v>
      </c>
      <c r="I10" s="13">
        <v>0</v>
      </c>
      <c r="J10" s="13">
        <f t="shared" si="11"/>
        <v>0</v>
      </c>
      <c r="K10" s="13">
        <f t="shared" si="0"/>
        <v>0</v>
      </c>
      <c r="L10" s="13">
        <f t="shared" si="1"/>
        <v>0</v>
      </c>
      <c r="M10" s="13">
        <v>509849.29411687917</v>
      </c>
      <c r="N10" s="13">
        <v>390454.20625406568</v>
      </c>
      <c r="O10" s="13">
        <v>566053.72500473203</v>
      </c>
      <c r="P10" s="13">
        <f t="shared" si="12"/>
        <v>488785.74179189233</v>
      </c>
      <c r="Q10" s="13">
        <f t="shared" si="2"/>
        <v>33090.79471931111</v>
      </c>
      <c r="R10" s="89">
        <f t="shared" si="3"/>
        <v>48.878574179189236</v>
      </c>
      <c r="S10" s="47">
        <v>117412</v>
      </c>
      <c r="T10" s="47">
        <v>61855</v>
      </c>
      <c r="U10" s="47">
        <v>109726</v>
      </c>
      <c r="V10" s="15">
        <f t="shared" si="13"/>
        <v>96331</v>
      </c>
      <c r="W10" s="15">
        <f t="shared" si="4"/>
        <v>12889.087799999999</v>
      </c>
      <c r="X10" s="90">
        <f t="shared" si="5"/>
        <v>17.339580000000002</v>
      </c>
      <c r="Y10" s="15">
        <f t="shared" si="6"/>
        <v>585116.74179189233</v>
      </c>
      <c r="Z10" s="15">
        <f t="shared" si="7"/>
        <v>45979.882519311112</v>
      </c>
      <c r="AA10" s="90">
        <f t="shared" si="8"/>
        <v>66.218154179189241</v>
      </c>
      <c r="AB10" s="17">
        <f t="shared" si="9"/>
        <v>737319.72179189231</v>
      </c>
      <c r="AC10" s="12">
        <f t="shared" si="10"/>
        <v>287.56619414660389</v>
      </c>
      <c r="AD10" s="2"/>
      <c r="AE10" s="2"/>
      <c r="AF10" s="2"/>
      <c r="AG10" s="2"/>
      <c r="AH10" s="92">
        <v>8</v>
      </c>
      <c r="AI10" s="4" t="s">
        <v>486</v>
      </c>
      <c r="AJ10" s="7" t="s">
        <v>411</v>
      </c>
      <c r="AK10" s="2"/>
      <c r="AL10" s="93">
        <v>11</v>
      </c>
      <c r="AM10" s="4" t="s">
        <v>342</v>
      </c>
      <c r="AN10" s="7" t="s">
        <v>159</v>
      </c>
    </row>
    <row r="11" spans="1:40" ht="14" customHeight="1" x14ac:dyDescent="0.2">
      <c r="A11" s="103">
        <v>9</v>
      </c>
      <c r="B11" s="4" t="s">
        <v>480</v>
      </c>
      <c r="C11" s="7" t="s">
        <v>415</v>
      </c>
      <c r="D11" s="4" t="s">
        <v>416</v>
      </c>
      <c r="E11" s="3">
        <v>1978</v>
      </c>
      <c r="F11" s="3">
        <v>2958</v>
      </c>
      <c r="G11" s="13">
        <v>0</v>
      </c>
      <c r="H11" s="13">
        <v>0</v>
      </c>
      <c r="I11" s="13">
        <v>0</v>
      </c>
      <c r="J11" s="13">
        <f t="shared" si="11"/>
        <v>0</v>
      </c>
      <c r="K11" s="13">
        <f t="shared" si="0"/>
        <v>0</v>
      </c>
      <c r="L11" s="13">
        <f t="shared" si="1"/>
        <v>0</v>
      </c>
      <c r="M11" s="13">
        <v>520909.70846306253</v>
      </c>
      <c r="N11" s="13">
        <v>471551.08972544578</v>
      </c>
      <c r="O11" s="13">
        <v>497437.92244551372</v>
      </c>
      <c r="P11" s="13">
        <f t="shared" si="12"/>
        <v>496632.90687800734</v>
      </c>
      <c r="Q11" s="13">
        <f t="shared" si="2"/>
        <v>33622.047795641098</v>
      </c>
      <c r="R11" s="89">
        <f t="shared" si="3"/>
        <v>49.663290687800739</v>
      </c>
      <c r="S11" s="47">
        <v>87147</v>
      </c>
      <c r="T11" s="47">
        <v>41830</v>
      </c>
      <c r="U11" s="47">
        <v>78395</v>
      </c>
      <c r="V11" s="15">
        <f t="shared" si="13"/>
        <v>69124</v>
      </c>
      <c r="W11" s="15">
        <f t="shared" si="4"/>
        <v>9248.7911999999997</v>
      </c>
      <c r="X11" s="90">
        <f t="shared" si="5"/>
        <v>12.44232</v>
      </c>
      <c r="Y11" s="15">
        <f t="shared" si="6"/>
        <v>565756.90687800734</v>
      </c>
      <c r="Z11" s="15">
        <f t="shared" si="7"/>
        <v>42870.838995641097</v>
      </c>
      <c r="AA11" s="90">
        <f t="shared" si="8"/>
        <v>62.105610687800741</v>
      </c>
      <c r="AB11" s="17">
        <f t="shared" si="9"/>
        <v>674972.82687800738</v>
      </c>
      <c r="AC11" s="12">
        <f t="shared" si="10"/>
        <v>228.18553985057721</v>
      </c>
      <c r="AD11" s="2"/>
      <c r="AE11" s="2"/>
      <c r="AF11" s="2"/>
      <c r="AG11" s="2"/>
      <c r="AH11" s="92">
        <v>4</v>
      </c>
      <c r="AI11" s="4" t="s">
        <v>342</v>
      </c>
      <c r="AJ11" s="7" t="s">
        <v>155</v>
      </c>
      <c r="AK11" s="2"/>
      <c r="AL11" s="93">
        <v>12</v>
      </c>
      <c r="AM11" s="4" t="s">
        <v>483</v>
      </c>
      <c r="AN11" s="7" t="s">
        <v>259</v>
      </c>
    </row>
    <row r="12" spans="1:40" ht="14" customHeight="1" x14ac:dyDescent="0.2">
      <c r="A12" s="103">
        <v>10</v>
      </c>
      <c r="B12" s="4" t="s">
        <v>527</v>
      </c>
      <c r="C12" s="7" t="s">
        <v>79</v>
      </c>
      <c r="D12" s="4" t="s">
        <v>453</v>
      </c>
      <c r="E12" s="3">
        <v>1975</v>
      </c>
      <c r="F12" s="3">
        <v>2682</v>
      </c>
      <c r="G12" s="13">
        <v>0</v>
      </c>
      <c r="H12" s="13">
        <v>0</v>
      </c>
      <c r="I12" s="13">
        <v>0</v>
      </c>
      <c r="J12" s="13">
        <f t="shared" si="11"/>
        <v>0</v>
      </c>
      <c r="K12" s="13">
        <f t="shared" si="0"/>
        <v>0</v>
      </c>
      <c r="L12" s="13">
        <f t="shared" si="1"/>
        <v>0</v>
      </c>
      <c r="M12" s="13">
        <v>404062.75896359322</v>
      </c>
      <c r="N12" s="13">
        <v>356892.43688194023</v>
      </c>
      <c r="O12" s="13">
        <v>479054.67101265129</v>
      </c>
      <c r="P12" s="13">
        <f t="shared" si="12"/>
        <v>413336.62228606158</v>
      </c>
      <c r="Q12" s="13">
        <f t="shared" si="2"/>
        <v>27982.889328766367</v>
      </c>
      <c r="R12" s="89">
        <f t="shared" si="3"/>
        <v>41.333662228606158</v>
      </c>
      <c r="S12" s="47">
        <v>66400</v>
      </c>
      <c r="T12" s="47">
        <v>31627</v>
      </c>
      <c r="U12" s="47">
        <v>72156</v>
      </c>
      <c r="V12" s="15">
        <f t="shared" si="13"/>
        <v>56727.666666666664</v>
      </c>
      <c r="W12" s="15">
        <f t="shared" si="4"/>
        <v>7590.1617999999999</v>
      </c>
      <c r="X12" s="90">
        <f t="shared" si="5"/>
        <v>10.210980000000001</v>
      </c>
      <c r="Y12" s="15">
        <f t="shared" si="6"/>
        <v>470064.28895272827</v>
      </c>
      <c r="Z12" s="15">
        <f t="shared" si="7"/>
        <v>35573.051128766368</v>
      </c>
      <c r="AA12" s="90">
        <f t="shared" si="8"/>
        <v>51.544642228606158</v>
      </c>
      <c r="AB12" s="17">
        <f t="shared" si="9"/>
        <v>559694.00228606164</v>
      </c>
      <c r="AC12" s="12">
        <f t="shared" si="10"/>
        <v>208.68531032291634</v>
      </c>
      <c r="AD12" s="2"/>
      <c r="AE12" s="2"/>
      <c r="AF12" s="2"/>
      <c r="AG12" s="2"/>
      <c r="AH12" s="92">
        <v>9</v>
      </c>
      <c r="AI12" s="4" t="s">
        <v>480</v>
      </c>
      <c r="AJ12" s="7" t="s">
        <v>415</v>
      </c>
      <c r="AK12" s="2"/>
      <c r="AL12" s="93">
        <v>13</v>
      </c>
      <c r="AM12" s="4"/>
      <c r="AN12" s="7" t="s">
        <v>347</v>
      </c>
    </row>
    <row r="13" spans="1:40" ht="14" customHeight="1" x14ac:dyDescent="0.2">
      <c r="A13" s="104">
        <v>11</v>
      </c>
      <c r="B13" s="4" t="s">
        <v>342</v>
      </c>
      <c r="C13" s="7" t="s">
        <v>159</v>
      </c>
      <c r="D13" s="4" t="s">
        <v>160</v>
      </c>
      <c r="E13" s="3">
        <v>2018</v>
      </c>
      <c r="F13" s="3">
        <v>3371</v>
      </c>
      <c r="G13" s="13">
        <v>0</v>
      </c>
      <c r="H13" s="13">
        <v>-191408</v>
      </c>
      <c r="I13" s="13">
        <v>1238150</v>
      </c>
      <c r="J13" s="13">
        <f t="shared" si="11"/>
        <v>348914</v>
      </c>
      <c r="K13" s="13">
        <f t="shared" si="0"/>
        <v>19888.098000000002</v>
      </c>
      <c r="L13" s="13">
        <f t="shared" si="1"/>
        <v>80.250219999999999</v>
      </c>
      <c r="M13" s="13">
        <v>0</v>
      </c>
      <c r="N13" s="13">
        <v>0</v>
      </c>
      <c r="O13" s="13">
        <v>0</v>
      </c>
      <c r="P13" s="13">
        <f t="shared" si="12"/>
        <v>0</v>
      </c>
      <c r="Q13" s="13">
        <f t="shared" si="2"/>
        <v>0</v>
      </c>
      <c r="R13" s="89">
        <f t="shared" si="3"/>
        <v>0</v>
      </c>
      <c r="S13" s="47">
        <v>107375</v>
      </c>
      <c r="T13" s="47">
        <v>26784</v>
      </c>
      <c r="U13" s="47">
        <v>171422</v>
      </c>
      <c r="V13" s="15">
        <f t="shared" si="13"/>
        <v>101860.33333333333</v>
      </c>
      <c r="W13" s="15">
        <f t="shared" si="4"/>
        <v>13628.9126</v>
      </c>
      <c r="X13" s="90">
        <f t="shared" si="5"/>
        <v>18.334859999999999</v>
      </c>
      <c r="Y13" s="15">
        <f t="shared" si="6"/>
        <v>450774.33333333331</v>
      </c>
      <c r="Z13" s="15">
        <f t="shared" si="7"/>
        <v>33517.010600000001</v>
      </c>
      <c r="AA13" s="90">
        <f t="shared" si="8"/>
        <v>98.585080000000005</v>
      </c>
      <c r="AB13" s="17">
        <f t="shared" si="9"/>
        <v>611713.65999999992</v>
      </c>
      <c r="AC13" s="12">
        <f t="shared" si="10"/>
        <v>181.46355977454758</v>
      </c>
      <c r="AD13" s="2"/>
      <c r="AE13" s="2"/>
      <c r="AF13" s="2"/>
      <c r="AG13" s="2"/>
      <c r="AH13" s="92">
        <v>7</v>
      </c>
      <c r="AI13" s="4" t="s">
        <v>483</v>
      </c>
      <c r="AJ13" s="7" t="s">
        <v>405</v>
      </c>
      <c r="AK13" s="2"/>
      <c r="AL13" s="94">
        <v>23</v>
      </c>
      <c r="AM13" s="4" t="s">
        <v>342</v>
      </c>
      <c r="AN13" s="7" t="s">
        <v>56</v>
      </c>
    </row>
    <row r="14" spans="1:40" ht="14" customHeight="1" x14ac:dyDescent="0.2">
      <c r="A14" s="104">
        <v>12</v>
      </c>
      <c r="B14" s="4" t="s">
        <v>483</v>
      </c>
      <c r="C14" s="7" t="s">
        <v>259</v>
      </c>
      <c r="D14" s="4" t="s">
        <v>260</v>
      </c>
      <c r="E14" s="3">
        <v>1983</v>
      </c>
      <c r="F14" s="3">
        <v>3007</v>
      </c>
      <c r="G14" s="13">
        <v>296695</v>
      </c>
      <c r="H14" s="13">
        <v>419886</v>
      </c>
      <c r="I14" s="13">
        <v>335536</v>
      </c>
      <c r="J14" s="13">
        <f t="shared" si="11"/>
        <v>350705.66666666669</v>
      </c>
      <c r="K14" s="13">
        <f t="shared" si="0"/>
        <v>19990.223000000002</v>
      </c>
      <c r="L14" s="13">
        <f t="shared" si="1"/>
        <v>80.662303333333341</v>
      </c>
      <c r="M14" s="13">
        <v>0</v>
      </c>
      <c r="N14" s="13">
        <v>0</v>
      </c>
      <c r="O14" s="13">
        <v>0</v>
      </c>
      <c r="P14" s="13">
        <f t="shared" si="12"/>
        <v>0</v>
      </c>
      <c r="Q14" s="13">
        <f t="shared" si="2"/>
        <v>0</v>
      </c>
      <c r="R14" s="89">
        <f t="shared" si="3"/>
        <v>0</v>
      </c>
      <c r="S14" s="47">
        <v>81652</v>
      </c>
      <c r="T14" s="47">
        <v>45259</v>
      </c>
      <c r="U14" s="47">
        <v>105907</v>
      </c>
      <c r="V14" s="15">
        <f t="shared" si="13"/>
        <v>77606</v>
      </c>
      <c r="W14" s="15">
        <f t="shared" si="4"/>
        <v>10383.6828</v>
      </c>
      <c r="X14" s="90">
        <f t="shared" si="5"/>
        <v>13.969080000000002</v>
      </c>
      <c r="Y14" s="15">
        <f t="shared" si="6"/>
        <v>428311.66666666669</v>
      </c>
      <c r="Z14" s="15">
        <f t="shared" si="7"/>
        <v>30373.9058</v>
      </c>
      <c r="AA14" s="90">
        <f t="shared" si="8"/>
        <v>94.631383333333346</v>
      </c>
      <c r="AB14" s="17">
        <f t="shared" si="9"/>
        <v>550929.14666666673</v>
      </c>
      <c r="AC14" s="12">
        <f t="shared" si="10"/>
        <v>183.21554594834276</v>
      </c>
      <c r="AD14" s="2"/>
      <c r="AE14" s="2"/>
      <c r="AF14" s="2"/>
      <c r="AG14" s="2"/>
      <c r="AH14" s="94">
        <v>30</v>
      </c>
      <c r="AI14" s="4" t="s">
        <v>342</v>
      </c>
      <c r="AJ14" s="7" t="s">
        <v>262</v>
      </c>
      <c r="AK14" s="2"/>
      <c r="AL14" s="94">
        <v>22</v>
      </c>
      <c r="AM14" s="4" t="s">
        <v>421</v>
      </c>
      <c r="AN14" s="7" t="s">
        <v>253</v>
      </c>
    </row>
    <row r="15" spans="1:40" ht="14" customHeight="1" x14ac:dyDescent="0.2">
      <c r="A15" s="104">
        <v>13</v>
      </c>
      <c r="B15" s="4"/>
      <c r="C15" s="7" t="s">
        <v>347</v>
      </c>
      <c r="D15" s="4" t="s">
        <v>348</v>
      </c>
      <c r="E15" s="3">
        <v>1999</v>
      </c>
      <c r="F15" s="3">
        <v>3059</v>
      </c>
      <c r="G15" s="3">
        <v>175992</v>
      </c>
      <c r="H15" s="3">
        <v>294180</v>
      </c>
      <c r="I15" s="3">
        <v>267431</v>
      </c>
      <c r="J15" s="13">
        <f t="shared" si="11"/>
        <v>245867.66666666666</v>
      </c>
      <c r="K15" s="13">
        <f t="shared" si="0"/>
        <v>14014.457</v>
      </c>
      <c r="L15" s="13">
        <f t="shared" si="1"/>
        <v>56.549563333333332</v>
      </c>
      <c r="M15" s="13">
        <v>0</v>
      </c>
      <c r="N15" s="13">
        <v>0</v>
      </c>
      <c r="O15" s="13">
        <v>0</v>
      </c>
      <c r="P15" s="13">
        <f t="shared" si="12"/>
        <v>0</v>
      </c>
      <c r="Q15" s="13">
        <f t="shared" si="2"/>
        <v>0</v>
      </c>
      <c r="R15" s="89">
        <f t="shared" si="3"/>
        <v>0</v>
      </c>
      <c r="S15" s="46">
        <v>209912</v>
      </c>
      <c r="T15" s="46">
        <v>138661</v>
      </c>
      <c r="U15" s="46">
        <v>181627</v>
      </c>
      <c r="V15" s="15">
        <f t="shared" si="13"/>
        <v>176733.33333333334</v>
      </c>
      <c r="W15" s="15">
        <f t="shared" si="4"/>
        <v>23646.920000000002</v>
      </c>
      <c r="X15" s="90">
        <f t="shared" si="5"/>
        <v>31.812000000000005</v>
      </c>
      <c r="Y15" s="15">
        <f t="shared" si="6"/>
        <v>422601</v>
      </c>
      <c r="Z15" s="15">
        <f t="shared" si="7"/>
        <v>37661.377</v>
      </c>
      <c r="AA15" s="90">
        <f t="shared" si="8"/>
        <v>88.361563333333336</v>
      </c>
      <c r="AB15" s="17">
        <f t="shared" si="9"/>
        <v>701839.66666666674</v>
      </c>
      <c r="AC15" s="12">
        <f t="shared" si="10"/>
        <v>229.43434673640627</v>
      </c>
      <c r="AD15" s="2"/>
      <c r="AE15" s="2"/>
      <c r="AF15" s="2"/>
      <c r="AG15" s="2"/>
      <c r="AH15" s="93">
        <v>13</v>
      </c>
      <c r="AI15" s="4"/>
      <c r="AJ15" s="7" t="s">
        <v>347</v>
      </c>
      <c r="AK15" s="2"/>
      <c r="AL15" s="93">
        <v>14</v>
      </c>
      <c r="AM15" s="4" t="s">
        <v>421</v>
      </c>
      <c r="AN15" s="7" t="s">
        <v>134</v>
      </c>
    </row>
    <row r="16" spans="1:40" ht="14" customHeight="1" x14ac:dyDescent="0.2">
      <c r="A16" s="104">
        <v>14</v>
      </c>
      <c r="B16" s="4" t="s">
        <v>421</v>
      </c>
      <c r="C16" s="7" t="s">
        <v>134</v>
      </c>
      <c r="D16" s="4" t="s">
        <v>184</v>
      </c>
      <c r="E16" s="3">
        <v>1987</v>
      </c>
      <c r="F16" s="3">
        <v>4060</v>
      </c>
      <c r="G16" s="13">
        <v>0</v>
      </c>
      <c r="H16" s="13">
        <v>0</v>
      </c>
      <c r="I16" s="13">
        <v>0</v>
      </c>
      <c r="J16" s="13">
        <f t="shared" si="11"/>
        <v>0</v>
      </c>
      <c r="K16" s="13">
        <f t="shared" si="0"/>
        <v>0</v>
      </c>
      <c r="L16" s="13">
        <f t="shared" si="1"/>
        <v>0</v>
      </c>
      <c r="M16" s="13">
        <v>0</v>
      </c>
      <c r="N16" s="13">
        <v>0</v>
      </c>
      <c r="O16" s="13">
        <v>0</v>
      </c>
      <c r="P16" s="13">
        <f t="shared" si="12"/>
        <v>0</v>
      </c>
      <c r="Q16" s="13">
        <f t="shared" si="2"/>
        <v>0</v>
      </c>
      <c r="R16" s="89">
        <f t="shared" si="3"/>
        <v>0</v>
      </c>
      <c r="S16" s="47">
        <v>538415.3028229255</v>
      </c>
      <c r="T16" s="47">
        <v>301850.10136869119</v>
      </c>
      <c r="U16" s="47">
        <v>401766.07570573135</v>
      </c>
      <c r="V16" s="15">
        <f t="shared" si="13"/>
        <v>414010.49329911597</v>
      </c>
      <c r="W16" s="15">
        <f t="shared" si="4"/>
        <v>55394.604003421715</v>
      </c>
      <c r="X16" s="90">
        <f t="shared" si="5"/>
        <v>74.521888793840887</v>
      </c>
      <c r="Y16" s="15">
        <f t="shared" si="6"/>
        <v>414010.49329911597</v>
      </c>
      <c r="Z16" s="15">
        <f t="shared" si="7"/>
        <v>55394.604003421715</v>
      </c>
      <c r="AA16" s="90">
        <f t="shared" si="8"/>
        <v>74.521888793840887</v>
      </c>
      <c r="AB16" s="17">
        <f t="shared" si="9"/>
        <v>1068147.0727117192</v>
      </c>
      <c r="AC16" s="12">
        <f t="shared" si="10"/>
        <v>263.09041199796042</v>
      </c>
      <c r="AD16" s="2"/>
      <c r="AE16" s="2"/>
      <c r="AF16" s="2"/>
      <c r="AG16" s="2"/>
      <c r="AH16" s="92">
        <v>10</v>
      </c>
      <c r="AI16" s="4" t="s">
        <v>527</v>
      </c>
      <c r="AJ16" s="7" t="s">
        <v>79</v>
      </c>
      <c r="AK16" s="2"/>
      <c r="AL16" s="94">
        <v>26</v>
      </c>
      <c r="AM16" s="4" t="s">
        <v>342</v>
      </c>
      <c r="AN16" s="7" t="s">
        <v>48</v>
      </c>
    </row>
    <row r="17" spans="1:40" ht="14" customHeight="1" x14ac:dyDescent="0.2">
      <c r="A17" s="104">
        <v>15</v>
      </c>
      <c r="B17" s="4" t="s">
        <v>483</v>
      </c>
      <c r="C17" s="7" t="s">
        <v>143</v>
      </c>
      <c r="D17" s="4" t="s">
        <v>188</v>
      </c>
      <c r="E17" s="3">
        <v>1982</v>
      </c>
      <c r="F17" s="3">
        <f>1785.6+1190.4</f>
        <v>2976</v>
      </c>
      <c r="G17" s="13">
        <v>0</v>
      </c>
      <c r="H17" s="13">
        <v>0</v>
      </c>
      <c r="I17" s="13">
        <v>0</v>
      </c>
      <c r="J17" s="13">
        <f t="shared" si="11"/>
        <v>0</v>
      </c>
      <c r="K17" s="13">
        <f t="shared" si="0"/>
        <v>0</v>
      </c>
      <c r="L17" s="13">
        <f t="shared" si="1"/>
        <v>0</v>
      </c>
      <c r="M17" s="13">
        <v>364031.94103194104</v>
      </c>
      <c r="N17" s="13">
        <v>345685.50368550367</v>
      </c>
      <c r="O17" s="13">
        <v>337873.78378378373</v>
      </c>
      <c r="P17" s="13">
        <f t="shared" si="12"/>
        <v>349197.07616707613</v>
      </c>
      <c r="Q17" s="13">
        <f t="shared" si="2"/>
        <v>23640.642056511053</v>
      </c>
      <c r="R17" s="89">
        <f t="shared" si="3"/>
        <v>34.919707616707612</v>
      </c>
      <c r="S17" s="47">
        <v>64125</v>
      </c>
      <c r="T17" s="47">
        <v>34879</v>
      </c>
      <c r="U17" s="47">
        <v>63063</v>
      </c>
      <c r="V17" s="15">
        <f t="shared" si="13"/>
        <v>54022.333333333336</v>
      </c>
      <c r="W17" s="15">
        <f t="shared" si="4"/>
        <v>7228.1882000000005</v>
      </c>
      <c r="X17" s="90">
        <f t="shared" si="5"/>
        <v>9.7240200000000012</v>
      </c>
      <c r="Y17" s="15">
        <f t="shared" si="6"/>
        <v>403219.40950040944</v>
      </c>
      <c r="Z17" s="15">
        <f t="shared" si="7"/>
        <v>30868.830256511053</v>
      </c>
      <c r="AA17" s="90">
        <f t="shared" si="8"/>
        <v>44.643727616707615</v>
      </c>
      <c r="AB17" s="17">
        <f t="shared" si="9"/>
        <v>488574.69616707612</v>
      </c>
      <c r="AC17" s="12">
        <f t="shared" si="10"/>
        <v>164.17160489485084</v>
      </c>
      <c r="AD17" s="2"/>
      <c r="AE17" s="2"/>
      <c r="AF17" s="2"/>
      <c r="AG17" s="2"/>
      <c r="AH17" s="93">
        <v>11</v>
      </c>
      <c r="AI17" s="4" t="s">
        <v>342</v>
      </c>
      <c r="AJ17" s="7" t="s">
        <v>159</v>
      </c>
      <c r="AK17" s="2"/>
      <c r="AL17" s="94">
        <v>24</v>
      </c>
      <c r="AM17" s="4" t="s">
        <v>527</v>
      </c>
      <c r="AN17" s="7" t="s">
        <v>211</v>
      </c>
    </row>
    <row r="18" spans="1:40" ht="14" customHeight="1" x14ac:dyDescent="0.2">
      <c r="A18" s="104">
        <v>16</v>
      </c>
      <c r="B18" s="4" t="s">
        <v>480</v>
      </c>
      <c r="C18" s="7" t="s">
        <v>417</v>
      </c>
      <c r="D18" s="4" t="s">
        <v>418</v>
      </c>
      <c r="E18" s="3">
        <v>1979</v>
      </c>
      <c r="F18" s="3">
        <v>3262</v>
      </c>
      <c r="G18" s="13">
        <v>0</v>
      </c>
      <c r="H18" s="13">
        <v>0</v>
      </c>
      <c r="I18" s="13">
        <v>0</v>
      </c>
      <c r="J18" s="13">
        <f t="shared" si="11"/>
        <v>0</v>
      </c>
      <c r="K18" s="13">
        <f t="shared" si="0"/>
        <v>0</v>
      </c>
      <c r="L18" s="13">
        <f t="shared" si="1"/>
        <v>0</v>
      </c>
      <c r="M18" s="13">
        <v>355456.52109381952</v>
      </c>
      <c r="N18" s="13">
        <v>338648.25042300124</v>
      </c>
      <c r="O18" s="13">
        <v>334021.95700776007</v>
      </c>
      <c r="P18" s="13">
        <f t="shared" si="12"/>
        <v>342708.90950819361</v>
      </c>
      <c r="Q18" s="13">
        <f t="shared" si="2"/>
        <v>23201.393173704706</v>
      </c>
      <c r="R18" s="89">
        <f t="shared" si="3"/>
        <v>34.270890950819364</v>
      </c>
      <c r="S18" s="47">
        <v>79106.997257006558</v>
      </c>
      <c r="T18" s="47">
        <v>38162.722242098986</v>
      </c>
      <c r="U18" s="47">
        <v>62450.404770423374</v>
      </c>
      <c r="V18" s="15">
        <f t="shared" si="13"/>
        <v>59906.708089842978</v>
      </c>
      <c r="W18" s="15">
        <f t="shared" si="4"/>
        <v>8015.5175424209901</v>
      </c>
      <c r="X18" s="90">
        <f t="shared" si="5"/>
        <v>10.783207456171736</v>
      </c>
      <c r="Y18" s="15">
        <f t="shared" si="6"/>
        <v>402615.6175980366</v>
      </c>
      <c r="Z18" s="15">
        <f t="shared" si="7"/>
        <v>31216.910716125698</v>
      </c>
      <c r="AA18" s="90">
        <f t="shared" si="8"/>
        <v>45.054098406991102</v>
      </c>
      <c r="AB18" s="17">
        <f t="shared" si="9"/>
        <v>497268.21637998847</v>
      </c>
      <c r="AC18" s="12">
        <f t="shared" si="10"/>
        <v>152.44273954015588</v>
      </c>
      <c r="AD18" s="2"/>
      <c r="AE18" s="2"/>
      <c r="AF18" s="2"/>
      <c r="AG18" s="2"/>
      <c r="AH18" s="93">
        <v>16</v>
      </c>
      <c r="AI18" s="4" t="s">
        <v>480</v>
      </c>
      <c r="AJ18" s="7" t="s">
        <v>417</v>
      </c>
      <c r="AK18" s="2"/>
      <c r="AL18" s="94">
        <v>28</v>
      </c>
      <c r="AM18" s="4" t="s">
        <v>486</v>
      </c>
      <c r="AN18" s="7" t="s">
        <v>510</v>
      </c>
    </row>
    <row r="19" spans="1:40" ht="14" customHeight="1" x14ac:dyDescent="0.2">
      <c r="A19" s="104">
        <v>17</v>
      </c>
      <c r="B19" s="4" t="s">
        <v>527</v>
      </c>
      <c r="C19" s="7" t="s">
        <v>291</v>
      </c>
      <c r="D19" s="4" t="s">
        <v>292</v>
      </c>
      <c r="E19" s="3">
        <v>1973</v>
      </c>
      <c r="F19" s="3">
        <v>1637</v>
      </c>
      <c r="G19" s="13">
        <v>0</v>
      </c>
      <c r="H19" s="13">
        <v>0</v>
      </c>
      <c r="I19" s="13">
        <v>0</v>
      </c>
      <c r="J19" s="13">
        <f t="shared" si="11"/>
        <v>0</v>
      </c>
      <c r="K19" s="13">
        <f t="shared" si="0"/>
        <v>0</v>
      </c>
      <c r="L19" s="13">
        <f t="shared" si="1"/>
        <v>0</v>
      </c>
      <c r="M19" s="13">
        <v>365587.61746821448</v>
      </c>
      <c r="N19" s="13">
        <v>312197.34660033166</v>
      </c>
      <c r="O19" s="13">
        <v>327291.40961857379</v>
      </c>
      <c r="P19" s="13">
        <f t="shared" si="12"/>
        <v>335025.45789570664</v>
      </c>
      <c r="Q19" s="13">
        <f t="shared" si="2"/>
        <v>22681.223499539337</v>
      </c>
      <c r="R19" s="89">
        <f t="shared" si="3"/>
        <v>33.502545789570668</v>
      </c>
      <c r="S19" s="47">
        <v>70854.3189607518</v>
      </c>
      <c r="T19" s="47">
        <v>37346.042012161415</v>
      </c>
      <c r="U19" s="47">
        <v>58636.996130458814</v>
      </c>
      <c r="V19" s="15">
        <f t="shared" si="13"/>
        <v>55612.452367790676</v>
      </c>
      <c r="W19" s="15">
        <f t="shared" si="4"/>
        <v>7440.9461268103923</v>
      </c>
      <c r="X19" s="90">
        <f t="shared" si="5"/>
        <v>10.010241426202322</v>
      </c>
      <c r="Y19" s="15">
        <f t="shared" si="6"/>
        <v>390637.91026349732</v>
      </c>
      <c r="Z19" s="15">
        <f t="shared" si="7"/>
        <v>30122.169626349729</v>
      </c>
      <c r="AA19" s="90">
        <f t="shared" si="8"/>
        <v>43.512787215772988</v>
      </c>
      <c r="AB19" s="17">
        <f t="shared" si="9"/>
        <v>478505.58500460658</v>
      </c>
      <c r="AC19" s="12">
        <f t="shared" si="10"/>
        <v>292.30640501197712</v>
      </c>
      <c r="AD19" s="2"/>
      <c r="AE19" s="2"/>
      <c r="AF19" s="2"/>
      <c r="AG19" s="2"/>
      <c r="AH19" s="93">
        <v>15</v>
      </c>
      <c r="AI19" s="4" t="s">
        <v>483</v>
      </c>
      <c r="AJ19" s="7" t="s">
        <v>32</v>
      </c>
      <c r="AK19" s="2"/>
      <c r="AL19" s="94">
        <v>29</v>
      </c>
      <c r="AM19" s="4" t="s">
        <v>421</v>
      </c>
      <c r="AN19" s="7" t="s">
        <v>135</v>
      </c>
    </row>
    <row r="20" spans="1:40" ht="14" customHeight="1" x14ac:dyDescent="0.2">
      <c r="A20" s="104">
        <v>18</v>
      </c>
      <c r="B20" s="4" t="s">
        <v>483</v>
      </c>
      <c r="C20" s="7" t="s">
        <v>136</v>
      </c>
      <c r="D20" s="4" t="s">
        <v>137</v>
      </c>
      <c r="E20" s="3">
        <v>1985</v>
      </c>
      <c r="F20" s="3">
        <v>2902</v>
      </c>
      <c r="G20" s="13">
        <v>0</v>
      </c>
      <c r="H20" s="13">
        <v>0</v>
      </c>
      <c r="I20" s="13">
        <v>0</v>
      </c>
      <c r="J20" s="13">
        <f t="shared" si="11"/>
        <v>0</v>
      </c>
      <c r="K20" s="13">
        <f t="shared" si="0"/>
        <v>0</v>
      </c>
      <c r="L20" s="13">
        <f t="shared" si="1"/>
        <v>0</v>
      </c>
      <c r="M20" s="13">
        <v>0</v>
      </c>
      <c r="N20" s="13">
        <v>0</v>
      </c>
      <c r="O20" s="13">
        <v>0</v>
      </c>
      <c r="P20" s="13">
        <f t="shared" si="12"/>
        <v>0</v>
      </c>
      <c r="Q20" s="13">
        <f t="shared" si="2"/>
        <v>0</v>
      </c>
      <c r="R20" s="89">
        <f t="shared" si="3"/>
        <v>0</v>
      </c>
      <c r="S20" s="47">
        <v>360694</v>
      </c>
      <c r="T20" s="47">
        <v>304628</v>
      </c>
      <c r="U20" s="47">
        <v>429161</v>
      </c>
      <c r="V20" s="15">
        <f t="shared" si="13"/>
        <v>364827.66666666669</v>
      </c>
      <c r="W20" s="15">
        <f t="shared" si="4"/>
        <v>48813.941800000001</v>
      </c>
      <c r="X20" s="90">
        <f t="shared" si="5"/>
        <v>65.668980000000005</v>
      </c>
      <c r="Y20" s="15">
        <f t="shared" si="6"/>
        <v>364827.66666666669</v>
      </c>
      <c r="Z20" s="15">
        <f t="shared" si="7"/>
        <v>48813.941800000001</v>
      </c>
      <c r="AA20" s="90">
        <f t="shared" si="8"/>
        <v>65.668980000000005</v>
      </c>
      <c r="AB20" s="17">
        <f t="shared" si="9"/>
        <v>941255.38000000012</v>
      </c>
      <c r="AC20" s="12">
        <f t="shared" si="10"/>
        <v>324.3471330117161</v>
      </c>
      <c r="AD20" s="2"/>
      <c r="AE20" s="2"/>
      <c r="AF20" s="2"/>
      <c r="AG20" s="2"/>
      <c r="AH20" s="93">
        <v>12</v>
      </c>
      <c r="AI20" s="4" t="s">
        <v>483</v>
      </c>
      <c r="AJ20" s="7" t="s">
        <v>259</v>
      </c>
      <c r="AK20" s="2"/>
      <c r="AL20" s="92">
        <v>8</v>
      </c>
      <c r="AM20" s="4" t="s">
        <v>486</v>
      </c>
      <c r="AN20" s="7" t="s">
        <v>411</v>
      </c>
    </row>
    <row r="21" spans="1:40" ht="14" customHeight="1" x14ac:dyDescent="0.2">
      <c r="A21" s="104">
        <v>19</v>
      </c>
      <c r="B21" s="4" t="s">
        <v>527</v>
      </c>
      <c r="C21" s="7" t="s">
        <v>516</v>
      </c>
      <c r="D21" s="4" t="s">
        <v>517</v>
      </c>
      <c r="E21" s="3">
        <v>2012</v>
      </c>
      <c r="F21" s="3">
        <v>2284</v>
      </c>
      <c r="G21" s="13">
        <v>0</v>
      </c>
      <c r="H21" s="13">
        <v>0</v>
      </c>
      <c r="I21" s="13">
        <v>0</v>
      </c>
      <c r="J21" s="13">
        <f t="shared" si="11"/>
        <v>0</v>
      </c>
      <c r="K21" s="13">
        <f t="shared" si="0"/>
        <v>0</v>
      </c>
      <c r="L21" s="13">
        <f t="shared" si="1"/>
        <v>0</v>
      </c>
      <c r="M21" s="13">
        <v>276866.0246663288</v>
      </c>
      <c r="N21" s="13">
        <v>162675.67156614293</v>
      </c>
      <c r="O21" s="13">
        <v>394239.85470518674</v>
      </c>
      <c r="P21" s="13">
        <f t="shared" si="12"/>
        <v>277927.18364588614</v>
      </c>
      <c r="Q21" s="13">
        <f t="shared" si="2"/>
        <v>18815.670332826492</v>
      </c>
      <c r="R21" s="89">
        <f t="shared" si="3"/>
        <v>27.792718364588616</v>
      </c>
      <c r="S21" s="47">
        <v>101810</v>
      </c>
      <c r="T21" s="47">
        <v>44238</v>
      </c>
      <c r="U21" s="47">
        <v>75512</v>
      </c>
      <c r="V21" s="15">
        <f t="shared" si="13"/>
        <v>73853.333333333328</v>
      </c>
      <c r="W21" s="15">
        <f t="shared" si="4"/>
        <v>9881.5759999999991</v>
      </c>
      <c r="X21" s="90">
        <f t="shared" si="5"/>
        <v>13.2936</v>
      </c>
      <c r="Y21" s="15">
        <f t="shared" si="6"/>
        <v>351780.51697921945</v>
      </c>
      <c r="Z21" s="15">
        <f t="shared" si="7"/>
        <v>28697.246332826493</v>
      </c>
      <c r="AA21" s="90">
        <f t="shared" si="8"/>
        <v>41.086318364588614</v>
      </c>
      <c r="AB21" s="17">
        <f t="shared" si="9"/>
        <v>468468.78364588611</v>
      </c>
      <c r="AC21" s="12">
        <f t="shared" si="10"/>
        <v>205.10892453847904</v>
      </c>
      <c r="AD21" s="2"/>
      <c r="AE21" s="2"/>
      <c r="AF21" s="2"/>
      <c r="AG21" s="2"/>
      <c r="AH21" s="93">
        <v>17</v>
      </c>
      <c r="AI21" s="4" t="s">
        <v>527</v>
      </c>
      <c r="AJ21" s="7" t="s">
        <v>291</v>
      </c>
      <c r="AK21" s="2"/>
      <c r="AL21" s="93">
        <v>18</v>
      </c>
      <c r="AM21" s="4" t="s">
        <v>483</v>
      </c>
      <c r="AN21" s="7" t="s">
        <v>33</v>
      </c>
    </row>
    <row r="22" spans="1:40" ht="14" customHeight="1" x14ac:dyDescent="0.2">
      <c r="A22" s="104">
        <v>20</v>
      </c>
      <c r="B22" s="4" t="s">
        <v>486</v>
      </c>
      <c r="C22" s="7" t="s">
        <v>256</v>
      </c>
      <c r="D22" s="4" t="s">
        <v>180</v>
      </c>
      <c r="E22" s="3">
        <v>1980</v>
      </c>
      <c r="F22" s="3">
        <v>2439</v>
      </c>
      <c r="G22" s="13">
        <v>0</v>
      </c>
      <c r="H22" s="13">
        <v>0</v>
      </c>
      <c r="I22" s="13">
        <v>0</v>
      </c>
      <c r="J22" s="13">
        <f t="shared" si="11"/>
        <v>0</v>
      </c>
      <c r="K22" s="13">
        <f t="shared" si="0"/>
        <v>0</v>
      </c>
      <c r="L22" s="13">
        <f t="shared" si="1"/>
        <v>0</v>
      </c>
      <c r="M22" s="13">
        <v>273000.00000000041</v>
      </c>
      <c r="N22" s="13">
        <v>254000</v>
      </c>
      <c r="O22" s="13">
        <v>324370.00000000017</v>
      </c>
      <c r="P22" s="13">
        <f t="shared" si="12"/>
        <v>283790.00000000023</v>
      </c>
      <c r="Q22" s="13">
        <f t="shared" si="2"/>
        <v>19212.583000000013</v>
      </c>
      <c r="R22" s="89">
        <f t="shared" si="3"/>
        <v>28.379000000000026</v>
      </c>
      <c r="S22" s="47">
        <v>74407</v>
      </c>
      <c r="T22" s="47">
        <v>37749</v>
      </c>
      <c r="U22" s="47">
        <v>79601</v>
      </c>
      <c r="V22" s="15">
        <f t="shared" si="13"/>
        <v>63919</v>
      </c>
      <c r="W22" s="15">
        <f t="shared" si="4"/>
        <v>8552.3621999999996</v>
      </c>
      <c r="X22" s="90">
        <f t="shared" si="5"/>
        <v>11.505420000000001</v>
      </c>
      <c r="Y22" s="15">
        <f t="shared" si="6"/>
        <v>347709.00000000023</v>
      </c>
      <c r="Z22" s="15">
        <f t="shared" si="7"/>
        <v>27764.945200000013</v>
      </c>
      <c r="AA22" s="90">
        <f t="shared" si="8"/>
        <v>39.884420000000027</v>
      </c>
      <c r="AB22" s="17">
        <f t="shared" si="9"/>
        <v>448701.02000000025</v>
      </c>
      <c r="AC22" s="12">
        <f t="shared" si="10"/>
        <v>183.96925789257904</v>
      </c>
      <c r="AD22" s="2"/>
      <c r="AE22" s="2"/>
      <c r="AF22" s="2"/>
      <c r="AG22" s="2"/>
      <c r="AH22" s="94">
        <v>24</v>
      </c>
      <c r="AI22" s="4" t="s">
        <v>527</v>
      </c>
      <c r="AJ22" s="7" t="s">
        <v>211</v>
      </c>
      <c r="AK22" s="2"/>
      <c r="AL22" s="92">
        <v>9</v>
      </c>
      <c r="AM22" s="4" t="s">
        <v>480</v>
      </c>
      <c r="AN22" s="7" t="s">
        <v>415</v>
      </c>
    </row>
    <row r="23" spans="1:40" ht="14" customHeight="1" x14ac:dyDescent="0.2">
      <c r="A23" s="104">
        <v>21</v>
      </c>
      <c r="B23" s="4" t="s">
        <v>483</v>
      </c>
      <c r="C23" s="7" t="s">
        <v>257</v>
      </c>
      <c r="D23" s="4" t="s">
        <v>258</v>
      </c>
      <c r="E23" s="3">
        <v>1982</v>
      </c>
      <c r="F23" s="3">
        <v>3121</v>
      </c>
      <c r="G23" s="13">
        <v>0</v>
      </c>
      <c r="H23" s="13">
        <v>0</v>
      </c>
      <c r="I23" s="13">
        <v>0</v>
      </c>
      <c r="J23" s="13">
        <f t="shared" si="11"/>
        <v>0</v>
      </c>
      <c r="K23" s="13">
        <f t="shared" si="0"/>
        <v>0</v>
      </c>
      <c r="L23" s="13">
        <f t="shared" si="1"/>
        <v>0</v>
      </c>
      <c r="M23" s="13">
        <v>273000</v>
      </c>
      <c r="N23" s="13">
        <v>254000.00000000003</v>
      </c>
      <c r="O23" s="13">
        <v>324370</v>
      </c>
      <c r="P23" s="13">
        <f t="shared" si="12"/>
        <v>283790</v>
      </c>
      <c r="Q23" s="13">
        <f t="shared" si="2"/>
        <v>19212.582999999999</v>
      </c>
      <c r="R23" s="89">
        <f t="shared" si="3"/>
        <v>28.379000000000001</v>
      </c>
      <c r="S23" s="47">
        <v>71598.000000000044</v>
      </c>
      <c r="T23" s="47">
        <v>49764.493087557647</v>
      </c>
      <c r="U23" s="47">
        <v>65914.078341013868</v>
      </c>
      <c r="V23" s="15">
        <f t="shared" si="13"/>
        <v>62425.523809523853</v>
      </c>
      <c r="W23" s="15">
        <f t="shared" si="4"/>
        <v>8352.5350857142912</v>
      </c>
      <c r="X23" s="90">
        <f t="shared" si="5"/>
        <v>11.236594285714295</v>
      </c>
      <c r="Y23" s="15">
        <f t="shared" si="6"/>
        <v>346215.52380952385</v>
      </c>
      <c r="Z23" s="15">
        <f t="shared" si="7"/>
        <v>27565.11808571429</v>
      </c>
      <c r="AA23" s="90">
        <f t="shared" si="8"/>
        <v>39.615594285714295</v>
      </c>
      <c r="AB23" s="17">
        <f t="shared" si="9"/>
        <v>444847.85142857151</v>
      </c>
      <c r="AC23" s="12">
        <f t="shared" si="10"/>
        <v>142.53375566439331</v>
      </c>
      <c r="AD23" s="2"/>
      <c r="AE23" s="2"/>
      <c r="AF23" s="2"/>
      <c r="AG23" s="2"/>
      <c r="AH23" s="93">
        <v>19</v>
      </c>
      <c r="AI23" s="4" t="s">
        <v>527</v>
      </c>
      <c r="AJ23" s="7" t="s">
        <v>516</v>
      </c>
      <c r="AK23" s="2"/>
      <c r="AL23" s="4">
        <v>34</v>
      </c>
      <c r="AM23" s="4" t="s">
        <v>359</v>
      </c>
      <c r="AN23" s="7" t="s">
        <v>151</v>
      </c>
    </row>
    <row r="24" spans="1:40" ht="14" customHeight="1" x14ac:dyDescent="0.2">
      <c r="A24" s="105">
        <v>22</v>
      </c>
      <c r="B24" s="4" t="s">
        <v>421</v>
      </c>
      <c r="C24" s="7" t="s">
        <v>253</v>
      </c>
      <c r="D24" s="4" t="s">
        <v>464</v>
      </c>
      <c r="E24" s="3">
        <v>1987</v>
      </c>
      <c r="F24" s="3">
        <v>2936</v>
      </c>
      <c r="G24" s="13">
        <v>219571</v>
      </c>
      <c r="H24" s="13">
        <v>257668</v>
      </c>
      <c r="I24" s="13">
        <v>327519</v>
      </c>
      <c r="J24" s="13">
        <f t="shared" si="11"/>
        <v>268252.66666666669</v>
      </c>
      <c r="K24" s="13">
        <f t="shared" si="0"/>
        <v>15290.402000000002</v>
      </c>
      <c r="L24" s="13">
        <f t="shared" si="1"/>
        <v>61.698113333333339</v>
      </c>
      <c r="M24" s="13">
        <v>0</v>
      </c>
      <c r="N24" s="13">
        <v>0</v>
      </c>
      <c r="O24" s="13">
        <v>0</v>
      </c>
      <c r="P24" s="13">
        <f t="shared" si="12"/>
        <v>0</v>
      </c>
      <c r="Q24" s="13">
        <f t="shared" si="2"/>
        <v>0</v>
      </c>
      <c r="R24" s="89">
        <f t="shared" si="3"/>
        <v>0</v>
      </c>
      <c r="S24" s="47">
        <v>88737</v>
      </c>
      <c r="T24" s="47">
        <v>42681</v>
      </c>
      <c r="U24" s="47">
        <v>93619</v>
      </c>
      <c r="V24" s="15">
        <f t="shared" si="13"/>
        <v>75012.333333333328</v>
      </c>
      <c r="W24" s="15">
        <f t="shared" si="4"/>
        <v>10036.6502</v>
      </c>
      <c r="X24" s="90">
        <f t="shared" si="5"/>
        <v>13.502219999999999</v>
      </c>
      <c r="Y24" s="15">
        <f t="shared" si="6"/>
        <v>343265</v>
      </c>
      <c r="Z24" s="15">
        <f t="shared" si="7"/>
        <v>25327.052200000002</v>
      </c>
      <c r="AA24" s="90">
        <f t="shared" si="8"/>
        <v>75.200333333333333</v>
      </c>
      <c r="AB24" s="17">
        <f t="shared" si="9"/>
        <v>461784.48666666669</v>
      </c>
      <c r="AC24" s="12">
        <f t="shared" si="10"/>
        <v>157.28354450499546</v>
      </c>
      <c r="AD24" s="2"/>
      <c r="AE24" s="2"/>
      <c r="AF24" s="2"/>
      <c r="AG24" s="2"/>
      <c r="AH24" s="94">
        <v>25</v>
      </c>
      <c r="AI24" s="4" t="s">
        <v>477</v>
      </c>
      <c r="AJ24" s="7" t="s">
        <v>80</v>
      </c>
      <c r="AK24" s="2"/>
      <c r="AL24" s="94">
        <v>30</v>
      </c>
      <c r="AM24" s="4" t="s">
        <v>342</v>
      </c>
      <c r="AN24" s="7" t="s">
        <v>262</v>
      </c>
    </row>
    <row r="25" spans="1:40" ht="14" customHeight="1" x14ac:dyDescent="0.2">
      <c r="A25" s="105">
        <v>23</v>
      </c>
      <c r="B25" s="4" t="s">
        <v>342</v>
      </c>
      <c r="C25" s="7" t="s">
        <v>56</v>
      </c>
      <c r="D25" s="4" t="s">
        <v>455</v>
      </c>
      <c r="E25" s="3">
        <v>2001</v>
      </c>
      <c r="F25" s="3">
        <v>2095</v>
      </c>
      <c r="G25" s="13">
        <v>250603</v>
      </c>
      <c r="H25" s="13">
        <v>413722</v>
      </c>
      <c r="I25" s="13">
        <v>174316</v>
      </c>
      <c r="J25" s="13">
        <f t="shared" si="11"/>
        <v>279547</v>
      </c>
      <c r="K25" s="13">
        <f t="shared" si="0"/>
        <v>15934.179</v>
      </c>
      <c r="L25" s="13">
        <f t="shared" si="1"/>
        <v>64.295810000000003</v>
      </c>
      <c r="M25" s="13">
        <v>0</v>
      </c>
      <c r="N25" s="13">
        <v>0</v>
      </c>
      <c r="O25" s="13">
        <v>0</v>
      </c>
      <c r="P25" s="13">
        <f t="shared" si="12"/>
        <v>0</v>
      </c>
      <c r="Q25" s="13">
        <f t="shared" si="2"/>
        <v>0</v>
      </c>
      <c r="R25" s="89">
        <f t="shared" si="3"/>
        <v>0</v>
      </c>
      <c r="S25" s="47">
        <v>89198</v>
      </c>
      <c r="T25" s="47">
        <v>34657</v>
      </c>
      <c r="U25" s="47">
        <v>59992</v>
      </c>
      <c r="V25" s="15">
        <f t="shared" si="13"/>
        <v>61282.333333333336</v>
      </c>
      <c r="W25" s="15">
        <f t="shared" si="4"/>
        <v>8199.5762000000013</v>
      </c>
      <c r="X25" s="90">
        <f t="shared" si="5"/>
        <v>11.03082</v>
      </c>
      <c r="Y25" s="15">
        <f t="shared" si="6"/>
        <v>340829.33333333331</v>
      </c>
      <c r="Z25" s="15">
        <f t="shared" si="7"/>
        <v>24133.7552</v>
      </c>
      <c r="AA25" s="90">
        <f t="shared" si="8"/>
        <v>75.326630000000009</v>
      </c>
      <c r="AB25" s="17">
        <f t="shared" si="9"/>
        <v>437655.42000000004</v>
      </c>
      <c r="AC25" s="12">
        <f t="shared" si="10"/>
        <v>208.90473508353224</v>
      </c>
      <c r="AD25" s="2"/>
      <c r="AE25" s="2"/>
      <c r="AF25" s="2"/>
      <c r="AG25" s="2"/>
      <c r="AH25" s="93">
        <v>20</v>
      </c>
      <c r="AI25" s="4" t="s">
        <v>486</v>
      </c>
      <c r="AJ25" s="7" t="s">
        <v>256</v>
      </c>
      <c r="AK25" s="2"/>
      <c r="AL25" s="92">
        <v>10</v>
      </c>
      <c r="AM25" s="4" t="s">
        <v>527</v>
      </c>
      <c r="AN25" s="7" t="s">
        <v>79</v>
      </c>
    </row>
    <row r="26" spans="1:40" ht="14" customHeight="1" x14ac:dyDescent="0.2">
      <c r="A26" s="105">
        <v>24</v>
      </c>
      <c r="B26" s="4" t="s">
        <v>527</v>
      </c>
      <c r="C26" s="7" t="s">
        <v>211</v>
      </c>
      <c r="D26" s="4" t="s">
        <v>453</v>
      </c>
      <c r="E26" s="3">
        <v>1972</v>
      </c>
      <c r="F26" s="3">
        <v>1520</v>
      </c>
      <c r="G26" s="13">
        <v>138936</v>
      </c>
      <c r="H26" s="13">
        <v>258323</v>
      </c>
      <c r="I26" s="13">
        <v>237418</v>
      </c>
      <c r="J26" s="13">
        <f t="shared" si="11"/>
        <v>211559</v>
      </c>
      <c r="K26" s="13">
        <f t="shared" si="0"/>
        <v>12058.863000000001</v>
      </c>
      <c r="L26" s="13">
        <f t="shared" si="1"/>
        <v>48.658569999999997</v>
      </c>
      <c r="M26" s="13">
        <v>0</v>
      </c>
      <c r="N26" s="13">
        <v>0</v>
      </c>
      <c r="O26" s="13">
        <v>0</v>
      </c>
      <c r="P26" s="13">
        <f t="shared" si="12"/>
        <v>0</v>
      </c>
      <c r="Q26" s="13">
        <f t="shared" si="2"/>
        <v>0</v>
      </c>
      <c r="R26" s="89">
        <f t="shared" si="3"/>
        <v>0</v>
      </c>
      <c r="S26" s="47">
        <v>154584.79701089516</v>
      </c>
      <c r="T26" s="47">
        <v>90053.640616659861</v>
      </c>
      <c r="U26" s="47">
        <v>141057.56538666834</v>
      </c>
      <c r="V26" s="15">
        <f t="shared" si="13"/>
        <v>128565.33433807445</v>
      </c>
      <c r="W26" s="15">
        <f t="shared" si="4"/>
        <v>17202.041734434362</v>
      </c>
      <c r="X26" s="90">
        <f t="shared" si="5"/>
        <v>23.141760180853403</v>
      </c>
      <c r="Y26" s="15">
        <f t="shared" si="6"/>
        <v>340124.33433807443</v>
      </c>
      <c r="Z26" s="15">
        <f t="shared" si="7"/>
        <v>29260.904734434363</v>
      </c>
      <c r="AA26" s="90">
        <f t="shared" si="8"/>
        <v>71.800330180853393</v>
      </c>
      <c r="AB26" s="17">
        <f t="shared" si="9"/>
        <v>543257.56259223213</v>
      </c>
      <c r="AC26" s="12">
        <f t="shared" si="10"/>
        <v>357.40629117910009</v>
      </c>
      <c r="AD26" s="2"/>
      <c r="AE26" s="2"/>
      <c r="AF26" s="2"/>
      <c r="AG26" s="2"/>
      <c r="AH26" s="93">
        <v>21</v>
      </c>
      <c r="AI26" s="4" t="s">
        <v>483</v>
      </c>
      <c r="AJ26" s="7" t="s">
        <v>257</v>
      </c>
      <c r="AK26" s="2"/>
      <c r="AL26" s="4">
        <v>37</v>
      </c>
      <c r="AM26" s="4" t="s">
        <v>359</v>
      </c>
      <c r="AN26" s="7" t="s">
        <v>300</v>
      </c>
    </row>
    <row r="27" spans="1:40" ht="14" customHeight="1" x14ac:dyDescent="0.2">
      <c r="A27" s="105">
        <v>25</v>
      </c>
      <c r="B27" s="4" t="s">
        <v>477</v>
      </c>
      <c r="C27" s="7" t="s">
        <v>80</v>
      </c>
      <c r="D27" s="4" t="s">
        <v>346</v>
      </c>
      <c r="E27" s="3">
        <v>1975</v>
      </c>
      <c r="F27" s="3">
        <v>2508</v>
      </c>
      <c r="G27" s="13">
        <v>0</v>
      </c>
      <c r="H27" s="13">
        <v>0</v>
      </c>
      <c r="I27" s="13">
        <v>0</v>
      </c>
      <c r="J27" s="13">
        <f t="shared" si="11"/>
        <v>0</v>
      </c>
      <c r="K27" s="13">
        <f t="shared" si="0"/>
        <v>0</v>
      </c>
      <c r="L27" s="13">
        <f t="shared" si="1"/>
        <v>0</v>
      </c>
      <c r="M27" s="13">
        <v>290485.30153795</v>
      </c>
      <c r="N27" s="13">
        <v>204640.39153121255</v>
      </c>
      <c r="O27" s="13">
        <v>275354.05224888364</v>
      </c>
      <c r="P27" s="13">
        <f t="shared" si="12"/>
        <v>256826.58177268205</v>
      </c>
      <c r="Q27" s="13">
        <f t="shared" si="2"/>
        <v>17387.159586010574</v>
      </c>
      <c r="R27" s="89">
        <f t="shared" si="3"/>
        <v>25.682658177268205</v>
      </c>
      <c r="S27" s="47">
        <v>96869</v>
      </c>
      <c r="T27" s="47">
        <v>50412</v>
      </c>
      <c r="U27" s="47">
        <v>90734</v>
      </c>
      <c r="V27" s="15">
        <f t="shared" si="13"/>
        <v>79338.333333333328</v>
      </c>
      <c r="W27" s="15">
        <f t="shared" si="4"/>
        <v>10615.468999999999</v>
      </c>
      <c r="X27" s="90">
        <f t="shared" si="5"/>
        <v>14.280900000000001</v>
      </c>
      <c r="Y27" s="15">
        <f t="shared" si="6"/>
        <v>336164.9151060154</v>
      </c>
      <c r="Z27" s="15">
        <f t="shared" si="7"/>
        <v>28002.628586010571</v>
      </c>
      <c r="AA27" s="90">
        <f t="shared" si="8"/>
        <v>39.963558177268204</v>
      </c>
      <c r="AB27" s="17">
        <f t="shared" si="9"/>
        <v>461519.48177268205</v>
      </c>
      <c r="AC27" s="12">
        <f t="shared" si="10"/>
        <v>184.01893212626877</v>
      </c>
      <c r="AD27" s="2"/>
      <c r="AE27" s="2"/>
      <c r="AF27" s="2"/>
      <c r="AG27" s="2"/>
      <c r="AH27" s="94">
        <v>22</v>
      </c>
      <c r="AI27" s="4" t="s">
        <v>421</v>
      </c>
      <c r="AJ27" s="7" t="s">
        <v>253</v>
      </c>
      <c r="AK27" s="2"/>
      <c r="AL27" s="93">
        <v>16</v>
      </c>
      <c r="AM27" s="4" t="s">
        <v>480</v>
      </c>
      <c r="AN27" s="7" t="s">
        <v>417</v>
      </c>
    </row>
    <row r="28" spans="1:40" ht="14" customHeight="1" x14ac:dyDescent="0.2">
      <c r="A28" s="105">
        <v>26</v>
      </c>
      <c r="B28" s="4" t="s">
        <v>342</v>
      </c>
      <c r="C28" s="7" t="s">
        <v>48</v>
      </c>
      <c r="D28" s="4" t="s">
        <v>49</v>
      </c>
      <c r="E28" s="3">
        <v>1995</v>
      </c>
      <c r="F28" s="3">
        <v>2008</v>
      </c>
      <c r="G28" s="13">
        <v>326395</v>
      </c>
      <c r="H28" s="13">
        <v>312551</v>
      </c>
      <c r="I28" s="13">
        <v>248044</v>
      </c>
      <c r="J28" s="13">
        <f t="shared" si="11"/>
        <v>295663.33333333331</v>
      </c>
      <c r="K28" s="13">
        <f t="shared" si="0"/>
        <v>16852.810000000001</v>
      </c>
      <c r="L28" s="13">
        <f t="shared" si="1"/>
        <v>68.002566666666652</v>
      </c>
      <c r="M28" s="13">
        <v>0</v>
      </c>
      <c r="N28" s="13">
        <v>0</v>
      </c>
      <c r="O28" s="13">
        <v>0</v>
      </c>
      <c r="P28" s="13">
        <f t="shared" si="12"/>
        <v>0</v>
      </c>
      <c r="Q28" s="13">
        <f t="shared" si="2"/>
        <v>0</v>
      </c>
      <c r="R28" s="89">
        <f t="shared" si="3"/>
        <v>0</v>
      </c>
      <c r="S28" s="47">
        <v>44832</v>
      </c>
      <c r="T28" s="47">
        <v>18611</v>
      </c>
      <c r="U28" s="47">
        <v>31486</v>
      </c>
      <c r="V28" s="15">
        <f t="shared" si="13"/>
        <v>31643</v>
      </c>
      <c r="W28" s="15">
        <f t="shared" si="4"/>
        <v>4233.8334000000004</v>
      </c>
      <c r="X28" s="90">
        <f t="shared" si="5"/>
        <v>5.6957400000000007</v>
      </c>
      <c r="Y28" s="15">
        <f t="shared" si="6"/>
        <v>327306.33333333331</v>
      </c>
      <c r="Z28" s="15">
        <f t="shared" si="7"/>
        <v>21086.643400000001</v>
      </c>
      <c r="AA28" s="90">
        <f t="shared" si="8"/>
        <v>73.698306666666653</v>
      </c>
      <c r="AB28" s="17">
        <f t="shared" si="9"/>
        <v>377302.27333333332</v>
      </c>
      <c r="AC28" s="12">
        <f t="shared" si="10"/>
        <v>187.8995385126162</v>
      </c>
      <c r="AD28" s="2"/>
      <c r="AE28" s="2"/>
      <c r="AF28" s="2"/>
      <c r="AG28" s="2"/>
      <c r="AH28" s="94">
        <v>27</v>
      </c>
      <c r="AI28" s="4" t="s">
        <v>477</v>
      </c>
      <c r="AJ28" s="7" t="s">
        <v>512</v>
      </c>
      <c r="AK28" s="2"/>
      <c r="AL28" s="93">
        <v>15</v>
      </c>
      <c r="AM28" s="4" t="s">
        <v>483</v>
      </c>
      <c r="AN28" s="7" t="s">
        <v>32</v>
      </c>
    </row>
    <row r="29" spans="1:40" ht="14" customHeight="1" x14ac:dyDescent="0.2">
      <c r="A29" s="105">
        <v>27</v>
      </c>
      <c r="B29" s="4" t="s">
        <v>477</v>
      </c>
      <c r="C29" s="7" t="s">
        <v>512</v>
      </c>
      <c r="D29" s="4" t="s">
        <v>513</v>
      </c>
      <c r="E29" s="3">
        <v>1975</v>
      </c>
      <c r="F29" s="3">
        <v>2200</v>
      </c>
      <c r="G29" s="13">
        <v>0</v>
      </c>
      <c r="H29" s="13">
        <v>0</v>
      </c>
      <c r="I29" s="13">
        <v>0</v>
      </c>
      <c r="J29" s="13">
        <f t="shared" si="11"/>
        <v>0</v>
      </c>
      <c r="K29" s="13">
        <f t="shared" si="0"/>
        <v>0</v>
      </c>
      <c r="L29" s="13">
        <f t="shared" si="1"/>
        <v>0</v>
      </c>
      <c r="M29" s="13">
        <v>311257.11782742006</v>
      </c>
      <c r="N29" s="13">
        <v>213929.04073587386</v>
      </c>
      <c r="O29" s="13">
        <v>312365.30880420498</v>
      </c>
      <c r="P29" s="13">
        <f t="shared" si="12"/>
        <v>279183.82245583297</v>
      </c>
      <c r="Q29" s="13">
        <f t="shared" si="2"/>
        <v>18900.744780259891</v>
      </c>
      <c r="R29" s="89">
        <f t="shared" si="3"/>
        <v>27.918382245583299</v>
      </c>
      <c r="S29" s="47">
        <v>66786</v>
      </c>
      <c r="T29" s="47">
        <v>29925</v>
      </c>
      <c r="U29" s="47">
        <v>46705</v>
      </c>
      <c r="V29" s="15">
        <f t="shared" si="13"/>
        <v>47805.333333333336</v>
      </c>
      <c r="W29" s="15">
        <f t="shared" si="4"/>
        <v>6396.3536000000004</v>
      </c>
      <c r="X29" s="90">
        <f t="shared" si="5"/>
        <v>8.6049600000000002</v>
      </c>
      <c r="Y29" s="15">
        <f t="shared" si="6"/>
        <v>326989.15578916628</v>
      </c>
      <c r="Z29" s="15">
        <f t="shared" si="7"/>
        <v>25297.098380259893</v>
      </c>
      <c r="AA29" s="90">
        <f t="shared" si="8"/>
        <v>36.523342245583301</v>
      </c>
      <c r="AB29" s="17">
        <f t="shared" si="9"/>
        <v>402521.58245583298</v>
      </c>
      <c r="AC29" s="12">
        <f t="shared" si="10"/>
        <v>182.96435566174227</v>
      </c>
      <c r="AD29" s="2"/>
      <c r="AE29" s="2"/>
      <c r="AF29" s="2"/>
      <c r="AG29" s="2"/>
      <c r="AH29" s="94">
        <v>23</v>
      </c>
      <c r="AI29" s="4" t="s">
        <v>342</v>
      </c>
      <c r="AJ29" s="7" t="s">
        <v>56</v>
      </c>
      <c r="AK29" s="2"/>
      <c r="AL29" s="93">
        <v>17</v>
      </c>
      <c r="AM29" s="4" t="s">
        <v>527</v>
      </c>
      <c r="AN29" s="7" t="s">
        <v>291</v>
      </c>
    </row>
    <row r="30" spans="1:40" ht="14" customHeight="1" x14ac:dyDescent="0.2">
      <c r="A30" s="105">
        <v>28</v>
      </c>
      <c r="B30" s="4" t="s">
        <v>486</v>
      </c>
      <c r="C30" s="7" t="s">
        <v>510</v>
      </c>
      <c r="D30" s="4" t="s">
        <v>511</v>
      </c>
      <c r="E30" s="3">
        <v>2002</v>
      </c>
      <c r="F30" s="3">
        <v>1584</v>
      </c>
      <c r="G30" s="13">
        <v>249028</v>
      </c>
      <c r="H30" s="13">
        <v>335690</v>
      </c>
      <c r="I30" s="13">
        <v>221996</v>
      </c>
      <c r="J30" s="13">
        <f t="shared" si="11"/>
        <v>268904.66666666669</v>
      </c>
      <c r="K30" s="13">
        <f t="shared" si="0"/>
        <v>15327.566000000003</v>
      </c>
      <c r="L30" s="13">
        <f t="shared" si="1"/>
        <v>61.848073333333339</v>
      </c>
      <c r="M30" s="13">
        <v>0</v>
      </c>
      <c r="N30" s="13">
        <v>0</v>
      </c>
      <c r="O30" s="13">
        <v>0</v>
      </c>
      <c r="P30" s="13">
        <f t="shared" si="12"/>
        <v>0</v>
      </c>
      <c r="Q30" s="13">
        <f t="shared" si="2"/>
        <v>0</v>
      </c>
      <c r="R30" s="89">
        <f t="shared" si="3"/>
        <v>0</v>
      </c>
      <c r="S30" s="47">
        <v>67475</v>
      </c>
      <c r="T30" s="47">
        <v>32679</v>
      </c>
      <c r="U30" s="47">
        <v>48349</v>
      </c>
      <c r="V30" s="15">
        <f t="shared" si="13"/>
        <v>49501</v>
      </c>
      <c r="W30" s="15">
        <f t="shared" si="4"/>
        <v>6623.2338</v>
      </c>
      <c r="X30" s="90">
        <f t="shared" si="5"/>
        <v>8.9101800000000004</v>
      </c>
      <c r="Y30" s="15">
        <f t="shared" si="6"/>
        <v>318405.66666666669</v>
      </c>
      <c r="Z30" s="15">
        <f t="shared" si="7"/>
        <v>21950.799800000001</v>
      </c>
      <c r="AA30" s="90">
        <f t="shared" si="8"/>
        <v>70.758253333333343</v>
      </c>
      <c r="AB30" s="17">
        <f t="shared" si="9"/>
        <v>396617.2466666667</v>
      </c>
      <c r="AC30" s="12">
        <f t="shared" si="10"/>
        <v>250.38967592592596</v>
      </c>
      <c r="AD30" s="2"/>
      <c r="AE30" s="2"/>
      <c r="AF30" s="2"/>
      <c r="AG30" s="2"/>
      <c r="AH30" s="4">
        <v>32</v>
      </c>
      <c r="AI30" s="4" t="s">
        <v>477</v>
      </c>
      <c r="AJ30" s="7" t="s">
        <v>413</v>
      </c>
      <c r="AK30" s="2"/>
      <c r="AL30" s="93">
        <v>19</v>
      </c>
      <c r="AM30" s="4" t="s">
        <v>527</v>
      </c>
      <c r="AN30" s="7" t="s">
        <v>516</v>
      </c>
    </row>
    <row r="31" spans="1:40" ht="14" customHeight="1" x14ac:dyDescent="0.2">
      <c r="A31" s="105">
        <v>29</v>
      </c>
      <c r="B31" s="4" t="s">
        <v>421</v>
      </c>
      <c r="C31" s="7" t="s">
        <v>135</v>
      </c>
      <c r="D31" s="4" t="s">
        <v>392</v>
      </c>
      <c r="E31" s="3">
        <v>1989</v>
      </c>
      <c r="F31" s="3">
        <v>2074</v>
      </c>
      <c r="G31" s="13">
        <v>261872</v>
      </c>
      <c r="H31" s="13">
        <v>282517</v>
      </c>
      <c r="I31" s="13">
        <v>222059</v>
      </c>
      <c r="J31" s="13">
        <f t="shared" si="11"/>
        <v>255482.66666666666</v>
      </c>
      <c r="K31" s="13">
        <f t="shared" si="0"/>
        <v>14562.512000000001</v>
      </c>
      <c r="L31" s="13">
        <f t="shared" si="1"/>
        <v>58.761013333333331</v>
      </c>
      <c r="M31" s="13">
        <v>0</v>
      </c>
      <c r="N31" s="13">
        <v>0</v>
      </c>
      <c r="O31" s="13">
        <v>0</v>
      </c>
      <c r="P31" s="13">
        <f t="shared" si="12"/>
        <v>0</v>
      </c>
      <c r="Q31" s="13">
        <f t="shared" si="2"/>
        <v>0</v>
      </c>
      <c r="R31" s="89">
        <f t="shared" si="3"/>
        <v>0</v>
      </c>
      <c r="S31" s="47">
        <v>56033</v>
      </c>
      <c r="T31" s="47">
        <v>31533</v>
      </c>
      <c r="U31" s="47">
        <v>56713</v>
      </c>
      <c r="V31" s="15">
        <f t="shared" si="13"/>
        <v>48093</v>
      </c>
      <c r="W31" s="15">
        <f t="shared" si="4"/>
        <v>6434.8433999999997</v>
      </c>
      <c r="X31" s="90">
        <f t="shared" si="5"/>
        <v>8.656740000000001</v>
      </c>
      <c r="Y31" s="15">
        <f t="shared" si="6"/>
        <v>303575.66666666663</v>
      </c>
      <c r="Z31" s="15">
        <f t="shared" si="7"/>
        <v>20997.3554</v>
      </c>
      <c r="AA31" s="90">
        <f t="shared" si="8"/>
        <v>67.417753333333337</v>
      </c>
      <c r="AB31" s="17">
        <f t="shared" si="9"/>
        <v>379562.60666666669</v>
      </c>
      <c r="AC31" s="12">
        <f t="shared" si="10"/>
        <v>183.00993571198973</v>
      </c>
      <c r="AD31" s="2"/>
      <c r="AE31" s="2"/>
      <c r="AF31" s="2"/>
      <c r="AG31" s="2"/>
      <c r="AH31" s="4">
        <v>33</v>
      </c>
      <c r="AI31" s="4" t="s">
        <v>527</v>
      </c>
      <c r="AJ31" s="7" t="s">
        <v>131</v>
      </c>
      <c r="AK31" s="2"/>
      <c r="AL31" s="94">
        <v>25</v>
      </c>
      <c r="AM31" s="4" t="s">
        <v>477</v>
      </c>
      <c r="AN31" s="7" t="s">
        <v>80</v>
      </c>
    </row>
    <row r="32" spans="1:40" ht="14" customHeight="1" x14ac:dyDescent="0.2">
      <c r="A32" s="105">
        <v>30</v>
      </c>
      <c r="B32" s="4" t="s">
        <v>342</v>
      </c>
      <c r="C32" s="7" t="s">
        <v>262</v>
      </c>
      <c r="D32" s="4" t="s">
        <v>263</v>
      </c>
      <c r="E32" s="3">
        <v>1985</v>
      </c>
      <c r="F32" s="3">
        <v>3133</v>
      </c>
      <c r="G32" s="13">
        <v>0</v>
      </c>
      <c r="H32" s="13">
        <v>0</v>
      </c>
      <c r="I32" s="13">
        <v>0</v>
      </c>
      <c r="J32" s="13">
        <f t="shared" si="11"/>
        <v>0</v>
      </c>
      <c r="K32" s="13">
        <f t="shared" si="0"/>
        <v>0</v>
      </c>
      <c r="L32" s="13">
        <f t="shared" si="1"/>
        <v>0</v>
      </c>
      <c r="M32" s="13">
        <v>0</v>
      </c>
      <c r="N32" s="13">
        <v>0</v>
      </c>
      <c r="O32" s="13">
        <v>0</v>
      </c>
      <c r="P32" s="13">
        <f t="shared" si="12"/>
        <v>0</v>
      </c>
      <c r="Q32" s="13">
        <f t="shared" si="2"/>
        <v>0</v>
      </c>
      <c r="R32" s="89">
        <f t="shared" si="3"/>
        <v>0</v>
      </c>
      <c r="S32" s="47">
        <v>305895</v>
      </c>
      <c r="T32" s="47">
        <v>258710</v>
      </c>
      <c r="U32" s="47">
        <v>344460</v>
      </c>
      <c r="V32" s="15">
        <f t="shared" si="13"/>
        <v>303021.66666666669</v>
      </c>
      <c r="W32" s="15">
        <f t="shared" si="4"/>
        <v>40544.299000000006</v>
      </c>
      <c r="X32" s="90">
        <f t="shared" si="5"/>
        <v>54.543900000000008</v>
      </c>
      <c r="Y32" s="15">
        <f t="shared" si="6"/>
        <v>303021.66666666669</v>
      </c>
      <c r="Z32" s="15">
        <f t="shared" si="7"/>
        <v>40544.299000000006</v>
      </c>
      <c r="AA32" s="90">
        <f t="shared" si="8"/>
        <v>54.543900000000008</v>
      </c>
      <c r="AB32" s="17">
        <f t="shared" si="9"/>
        <v>781795.9</v>
      </c>
      <c r="AC32" s="12">
        <f t="shared" si="10"/>
        <v>249.53587615703799</v>
      </c>
      <c r="AD32" s="2"/>
      <c r="AE32" s="2"/>
      <c r="AF32" s="2"/>
      <c r="AG32" s="2"/>
      <c r="AH32" s="94">
        <v>31</v>
      </c>
      <c r="AI32" s="4" t="s">
        <v>527</v>
      </c>
      <c r="AJ32" s="7" t="s">
        <v>407</v>
      </c>
      <c r="AK32" s="2"/>
      <c r="AL32" s="93">
        <v>20</v>
      </c>
      <c r="AM32" s="4" t="s">
        <v>486</v>
      </c>
      <c r="AN32" s="7" t="s">
        <v>256</v>
      </c>
    </row>
    <row r="33" spans="1:40" ht="14" customHeight="1" x14ac:dyDescent="0.2">
      <c r="A33" s="105">
        <v>31</v>
      </c>
      <c r="B33" s="4" t="s">
        <v>527</v>
      </c>
      <c r="C33" s="7" t="s">
        <v>407</v>
      </c>
      <c r="D33" s="4" t="s">
        <v>408</v>
      </c>
      <c r="E33" s="3">
        <v>1973</v>
      </c>
      <c r="F33" s="3">
        <v>3352</v>
      </c>
      <c r="G33" s="13">
        <v>0</v>
      </c>
      <c r="H33" s="13">
        <v>0</v>
      </c>
      <c r="I33" s="13">
        <v>0</v>
      </c>
      <c r="J33" s="13">
        <f t="shared" si="11"/>
        <v>0</v>
      </c>
      <c r="K33" s="13">
        <f t="shared" si="0"/>
        <v>0</v>
      </c>
      <c r="L33" s="13">
        <f t="shared" si="1"/>
        <v>0</v>
      </c>
      <c r="M33" s="13">
        <v>284000</v>
      </c>
      <c r="N33" s="13">
        <v>196660</v>
      </c>
      <c r="O33" s="13">
        <v>297039.99999999994</v>
      </c>
      <c r="P33" s="13">
        <f t="shared" si="12"/>
        <v>259233.33333333334</v>
      </c>
      <c r="Q33" s="13">
        <f t="shared" si="2"/>
        <v>17550.096666666668</v>
      </c>
      <c r="R33" s="89">
        <f t="shared" si="3"/>
        <v>25.923333333333336</v>
      </c>
      <c r="S33" s="91">
        <v>53011</v>
      </c>
      <c r="T33" s="91">
        <v>23618</v>
      </c>
      <c r="U33" s="91">
        <v>51337</v>
      </c>
      <c r="V33" s="15">
        <f t="shared" si="13"/>
        <v>42655.333333333336</v>
      </c>
      <c r="W33" s="15">
        <f t="shared" si="4"/>
        <v>5707.2836000000007</v>
      </c>
      <c r="X33" s="90">
        <f t="shared" si="5"/>
        <v>7.6779600000000006</v>
      </c>
      <c r="Y33" s="15">
        <f t="shared" si="6"/>
        <v>301888.66666666669</v>
      </c>
      <c r="Z33" s="15">
        <f t="shared" si="7"/>
        <v>23257.380266666667</v>
      </c>
      <c r="AA33" s="90">
        <f t="shared" si="8"/>
        <v>33.601293333333338</v>
      </c>
      <c r="AB33" s="17">
        <f t="shared" si="9"/>
        <v>369284.09333333338</v>
      </c>
      <c r="AC33" s="12">
        <f t="shared" si="10"/>
        <v>110.16828560063645</v>
      </c>
      <c r="AD33" s="2"/>
      <c r="AE33" s="95" t="s">
        <v>199</v>
      </c>
      <c r="AF33" s="96">
        <f>SUM(Y3:Y37)</f>
        <v>16193311.820330227</v>
      </c>
      <c r="AG33" s="97">
        <v>0.72713570192628396</v>
      </c>
      <c r="AH33" s="4">
        <v>35</v>
      </c>
      <c r="AI33" s="4" t="s">
        <v>480</v>
      </c>
      <c r="AJ33" s="7" t="s">
        <v>318</v>
      </c>
      <c r="AK33" s="2"/>
      <c r="AL33" s="93">
        <v>21</v>
      </c>
      <c r="AM33" s="4" t="s">
        <v>483</v>
      </c>
      <c r="AN33" s="7" t="s">
        <v>257</v>
      </c>
    </row>
    <row r="34" spans="1:40" ht="14" customHeight="1" x14ac:dyDescent="0.2">
      <c r="A34" s="3">
        <v>32</v>
      </c>
      <c r="B34" s="4" t="s">
        <v>477</v>
      </c>
      <c r="C34" s="7" t="s">
        <v>413</v>
      </c>
      <c r="D34" s="4" t="s">
        <v>460</v>
      </c>
      <c r="E34" s="3">
        <v>1980</v>
      </c>
      <c r="F34" s="3">
        <v>2876</v>
      </c>
      <c r="G34" s="13">
        <v>0</v>
      </c>
      <c r="H34" s="13">
        <v>0</v>
      </c>
      <c r="I34" s="13">
        <v>0</v>
      </c>
      <c r="J34" s="13">
        <f t="shared" si="11"/>
        <v>0</v>
      </c>
      <c r="K34" s="13">
        <f t="shared" si="0"/>
        <v>0</v>
      </c>
      <c r="L34" s="13">
        <f t="shared" si="1"/>
        <v>0</v>
      </c>
      <c r="M34" s="13">
        <v>266838.36358428164</v>
      </c>
      <c r="N34" s="13">
        <v>222659.82656701648</v>
      </c>
      <c r="O34" s="13">
        <v>249255.30585141011</v>
      </c>
      <c r="P34" s="13">
        <f t="shared" si="12"/>
        <v>246251.16533423608</v>
      </c>
      <c r="Q34" s="13">
        <f t="shared" si="2"/>
        <v>16671.203893127782</v>
      </c>
      <c r="R34" s="89">
        <f t="shared" si="3"/>
        <v>24.625116533423608</v>
      </c>
      <c r="S34" s="47">
        <v>73344</v>
      </c>
      <c r="T34" s="47">
        <v>29427</v>
      </c>
      <c r="U34" s="47">
        <v>59964</v>
      </c>
      <c r="V34" s="15">
        <f t="shared" si="13"/>
        <v>54245</v>
      </c>
      <c r="W34" s="15">
        <f t="shared" si="4"/>
        <v>7257.9809999999998</v>
      </c>
      <c r="X34" s="90">
        <f t="shared" si="5"/>
        <v>9.7641000000000009</v>
      </c>
      <c r="Y34" s="15">
        <f t="shared" si="6"/>
        <v>300496.16533423611</v>
      </c>
      <c r="Z34" s="15">
        <f t="shared" si="7"/>
        <v>23929.184893127782</v>
      </c>
      <c r="AA34" s="90">
        <f t="shared" si="8"/>
        <v>34.389216533423607</v>
      </c>
      <c r="AB34" s="17">
        <f t="shared" si="9"/>
        <v>386203.26533423609</v>
      </c>
      <c r="AC34" s="12">
        <f t="shared" si="10"/>
        <v>134.28486277268291</v>
      </c>
      <c r="AD34" s="2"/>
      <c r="AE34" s="95" t="s">
        <v>148</v>
      </c>
      <c r="AF34" s="96">
        <f>SUM(Z3:Z37)</f>
        <v>1353987.3730875347</v>
      </c>
      <c r="AG34" s="97">
        <v>0.720415030791829</v>
      </c>
      <c r="AH34" s="94">
        <v>28</v>
      </c>
      <c r="AI34" s="4" t="s">
        <v>486</v>
      </c>
      <c r="AJ34" s="7" t="s">
        <v>510</v>
      </c>
      <c r="AK34" s="2"/>
      <c r="AL34" s="94">
        <v>27</v>
      </c>
      <c r="AM34" s="4" t="s">
        <v>477</v>
      </c>
      <c r="AN34" s="7" t="s">
        <v>512</v>
      </c>
    </row>
    <row r="35" spans="1:40" ht="14" customHeight="1" x14ac:dyDescent="0.2">
      <c r="A35" s="3">
        <v>33</v>
      </c>
      <c r="B35" s="4" t="s">
        <v>527</v>
      </c>
      <c r="C35" s="7" t="s">
        <v>131</v>
      </c>
      <c r="D35" s="98" t="s">
        <v>132</v>
      </c>
      <c r="E35" s="3">
        <v>1972</v>
      </c>
      <c r="F35" s="3">
        <v>3078</v>
      </c>
      <c r="G35" s="13">
        <v>0</v>
      </c>
      <c r="H35" s="13">
        <v>0</v>
      </c>
      <c r="I35" s="13">
        <v>0</v>
      </c>
      <c r="J35" s="13">
        <f t="shared" si="11"/>
        <v>0</v>
      </c>
      <c r="K35" s="13">
        <f t="shared" si="0"/>
        <v>0</v>
      </c>
      <c r="L35" s="13">
        <f t="shared" si="1"/>
        <v>0</v>
      </c>
      <c r="M35" s="13">
        <v>232000</v>
      </c>
      <c r="N35" s="13">
        <v>217000</v>
      </c>
      <c r="O35" s="13">
        <v>236590</v>
      </c>
      <c r="P35" s="13">
        <f t="shared" si="12"/>
        <v>228530</v>
      </c>
      <c r="Q35" s="13">
        <f t="shared" si="2"/>
        <v>15471.481</v>
      </c>
      <c r="R35" s="89">
        <f t="shared" si="3"/>
        <v>22.853000000000002</v>
      </c>
      <c r="S35" s="47">
        <v>68917</v>
      </c>
      <c r="T35" s="47">
        <v>40942</v>
      </c>
      <c r="U35" s="47">
        <v>71097</v>
      </c>
      <c r="V35" s="15">
        <f t="shared" si="13"/>
        <v>60318.666666666664</v>
      </c>
      <c r="W35" s="15">
        <f t="shared" si="4"/>
        <v>8070.6376</v>
      </c>
      <c r="X35" s="90">
        <f t="shared" si="5"/>
        <v>10.85736</v>
      </c>
      <c r="Y35" s="15">
        <f t="shared" si="6"/>
        <v>288848.66666666669</v>
      </c>
      <c r="Z35" s="15">
        <f t="shared" si="7"/>
        <v>23542.118600000002</v>
      </c>
      <c r="AA35" s="90">
        <f t="shared" si="8"/>
        <v>33.710360000000001</v>
      </c>
      <c r="AB35" s="17">
        <f t="shared" si="9"/>
        <v>384152.16000000003</v>
      </c>
      <c r="AC35" s="12">
        <f t="shared" ref="AC35:AC66" si="14">AB35/F35</f>
        <v>124.80576998050684</v>
      </c>
      <c r="AD35" s="2"/>
      <c r="AE35" s="95" t="s">
        <v>31</v>
      </c>
      <c r="AF35" s="99">
        <f>SUM(AA3:AA37)</f>
        <v>2719.6352437739656</v>
      </c>
      <c r="AG35" s="97">
        <v>0.73315272224108896</v>
      </c>
      <c r="AH35" s="94">
        <v>26</v>
      </c>
      <c r="AI35" s="4" t="s">
        <v>342</v>
      </c>
      <c r="AJ35" s="7" t="s">
        <v>48</v>
      </c>
      <c r="AK35" s="2"/>
      <c r="AL35" s="4">
        <v>32</v>
      </c>
      <c r="AM35" s="4" t="s">
        <v>477</v>
      </c>
      <c r="AN35" s="7" t="s">
        <v>413</v>
      </c>
    </row>
    <row r="36" spans="1:40" ht="14" customHeight="1" x14ac:dyDescent="0.2">
      <c r="A36" s="3">
        <v>34</v>
      </c>
      <c r="B36" s="4" t="s">
        <v>359</v>
      </c>
      <c r="C36" s="7" t="s">
        <v>151</v>
      </c>
      <c r="D36" s="4" t="s">
        <v>152</v>
      </c>
      <c r="E36" s="3">
        <v>1993</v>
      </c>
      <c r="F36" s="3">
        <v>2275</v>
      </c>
      <c r="G36" s="13">
        <v>196682.18114202374</v>
      </c>
      <c r="H36" s="13">
        <v>212424.52097823645</v>
      </c>
      <c r="I36" s="13">
        <v>339007.8566412385</v>
      </c>
      <c r="J36" s="13">
        <f t="shared" si="11"/>
        <v>249371.51958716623</v>
      </c>
      <c r="K36" s="13">
        <f t="shared" si="0"/>
        <v>14214.176616468476</v>
      </c>
      <c r="L36" s="13">
        <f t="shared" si="1"/>
        <v>57.355449505048227</v>
      </c>
      <c r="M36" s="13">
        <v>0</v>
      </c>
      <c r="N36" s="13">
        <v>0</v>
      </c>
      <c r="O36" s="13">
        <v>0</v>
      </c>
      <c r="P36" s="13">
        <f t="shared" si="12"/>
        <v>0</v>
      </c>
      <c r="Q36" s="13">
        <f t="shared" si="2"/>
        <v>0</v>
      </c>
      <c r="R36" s="89">
        <f t="shared" si="3"/>
        <v>0</v>
      </c>
      <c r="S36" s="47">
        <v>10635</v>
      </c>
      <c r="T36" s="47">
        <v>9903</v>
      </c>
      <c r="U36" s="47">
        <v>9153</v>
      </c>
      <c r="V36" s="15">
        <f t="shared" ref="V36:V67" si="15">(S36+T36+U36)/3</f>
        <v>9897</v>
      </c>
      <c r="W36" s="15">
        <f t="shared" si="4"/>
        <v>1324.2185999999999</v>
      </c>
      <c r="X36" s="90">
        <f t="shared" si="5"/>
        <v>1.78146</v>
      </c>
      <c r="Y36" s="15">
        <f t="shared" si="6"/>
        <v>259268.51958716623</v>
      </c>
      <c r="Z36" s="15">
        <f t="shared" si="7"/>
        <v>15538.395216468476</v>
      </c>
      <c r="AA36" s="90">
        <f t="shared" si="8"/>
        <v>59.13690950504823</v>
      </c>
      <c r="AB36" s="17">
        <f t="shared" si="9"/>
        <v>274905.77958716621</v>
      </c>
      <c r="AC36" s="12">
        <f t="shared" si="14"/>
        <v>120.83770531304009</v>
      </c>
      <c r="AD36" s="2"/>
      <c r="AE36" s="2"/>
      <c r="AF36" s="2"/>
      <c r="AG36" s="2"/>
      <c r="AH36" s="94">
        <v>29</v>
      </c>
      <c r="AI36" s="4" t="s">
        <v>421</v>
      </c>
      <c r="AJ36" s="7" t="s">
        <v>135</v>
      </c>
      <c r="AK36" s="2"/>
      <c r="AL36" s="4">
        <v>33</v>
      </c>
      <c r="AM36" s="4" t="s">
        <v>527</v>
      </c>
      <c r="AN36" s="7" t="s">
        <v>131</v>
      </c>
    </row>
    <row r="37" spans="1:40" ht="14" customHeight="1" x14ac:dyDescent="0.2">
      <c r="A37" s="3">
        <v>35</v>
      </c>
      <c r="B37" s="4" t="s">
        <v>480</v>
      </c>
      <c r="C37" s="7" t="s">
        <v>318</v>
      </c>
      <c r="D37" s="4" t="s">
        <v>373</v>
      </c>
      <c r="E37" s="3">
        <v>1978</v>
      </c>
      <c r="F37" s="3">
        <v>2871</v>
      </c>
      <c r="G37" s="13">
        <v>0</v>
      </c>
      <c r="H37" s="13">
        <v>0</v>
      </c>
      <c r="I37" s="13">
        <v>0</v>
      </c>
      <c r="J37" s="13">
        <f t="shared" si="11"/>
        <v>0</v>
      </c>
      <c r="K37" s="13">
        <f t="shared" si="0"/>
        <v>0</v>
      </c>
      <c r="L37" s="13">
        <f t="shared" si="1"/>
        <v>0</v>
      </c>
      <c r="M37" s="13">
        <v>226221.17432309096</v>
      </c>
      <c r="N37" s="13">
        <v>197397.62701551567</v>
      </c>
      <c r="O37" s="13">
        <v>132448.56708244598</v>
      </c>
      <c r="P37" s="13">
        <f t="shared" si="12"/>
        <v>185355.78947368418</v>
      </c>
      <c r="Q37" s="13">
        <f t="shared" si="2"/>
        <v>12548.586947368418</v>
      </c>
      <c r="R37" s="89">
        <f t="shared" si="3"/>
        <v>18.535578947368418</v>
      </c>
      <c r="S37" s="47">
        <v>89747</v>
      </c>
      <c r="T37" s="47">
        <v>44713</v>
      </c>
      <c r="U37" s="47">
        <v>81552</v>
      </c>
      <c r="V37" s="15">
        <f t="shared" si="15"/>
        <v>72004</v>
      </c>
      <c r="W37" s="15">
        <f t="shared" si="4"/>
        <v>9634.1352000000006</v>
      </c>
      <c r="X37" s="90">
        <f t="shared" si="5"/>
        <v>12.96072</v>
      </c>
      <c r="Y37" s="15">
        <f t="shared" si="6"/>
        <v>257359.78947368418</v>
      </c>
      <c r="Z37" s="15">
        <f t="shared" si="7"/>
        <v>22182.722147368419</v>
      </c>
      <c r="AA37" s="90">
        <f t="shared" si="8"/>
        <v>31.496298947368416</v>
      </c>
      <c r="AB37" s="17">
        <f t="shared" si="9"/>
        <v>371126.10947368422</v>
      </c>
      <c r="AC37" s="12">
        <f t="shared" si="14"/>
        <v>129.2671924324919</v>
      </c>
      <c r="AD37" s="2"/>
      <c r="AE37" s="95"/>
      <c r="AF37" s="96"/>
      <c r="AG37" s="97"/>
      <c r="AH37" s="4">
        <v>37</v>
      </c>
      <c r="AI37" s="4" t="s">
        <v>359</v>
      </c>
      <c r="AJ37" s="7" t="s">
        <v>300</v>
      </c>
      <c r="AK37" s="2"/>
      <c r="AL37" s="94">
        <v>31</v>
      </c>
      <c r="AM37" s="4" t="s">
        <v>527</v>
      </c>
      <c r="AN37" s="7" t="s">
        <v>407</v>
      </c>
    </row>
    <row r="38" spans="1:40" ht="17" x14ac:dyDescent="0.2">
      <c r="A38" s="3">
        <v>36</v>
      </c>
      <c r="B38" s="4" t="s">
        <v>480</v>
      </c>
      <c r="C38" s="5" t="s">
        <v>254</v>
      </c>
      <c r="D38" s="4" t="s">
        <v>255</v>
      </c>
      <c r="E38" s="3">
        <v>1981</v>
      </c>
      <c r="F38" s="3">
        <v>2533</v>
      </c>
      <c r="G38" s="36">
        <v>0</v>
      </c>
      <c r="H38" s="36">
        <v>0</v>
      </c>
      <c r="I38" s="36">
        <v>0</v>
      </c>
      <c r="J38" s="36">
        <f t="shared" si="11"/>
        <v>0</v>
      </c>
      <c r="K38" s="36">
        <f t="shared" si="0"/>
        <v>0</v>
      </c>
      <c r="L38" s="36">
        <f t="shared" si="1"/>
        <v>0</v>
      </c>
      <c r="M38" s="36">
        <v>210367.79661016949</v>
      </c>
      <c r="N38" s="36">
        <v>200064.06779661018</v>
      </c>
      <c r="O38" s="36">
        <v>185132.24745762712</v>
      </c>
      <c r="P38" s="36">
        <f t="shared" si="12"/>
        <v>198521.3706214689</v>
      </c>
      <c r="Q38" s="36">
        <f t="shared" si="2"/>
        <v>13439.896791073445</v>
      </c>
      <c r="R38" s="40">
        <f t="shared" si="3"/>
        <v>19.852137062146891</v>
      </c>
      <c r="S38" s="45">
        <v>61270.26474576271</v>
      </c>
      <c r="T38" s="45">
        <v>31880.59559322034</v>
      </c>
      <c r="U38" s="45">
        <v>62551.361694915257</v>
      </c>
      <c r="V38" s="37">
        <f t="shared" si="15"/>
        <v>51900.740677966103</v>
      </c>
      <c r="W38" s="37">
        <f t="shared" si="4"/>
        <v>6944.3191027118646</v>
      </c>
      <c r="X38" s="38">
        <f t="shared" si="5"/>
        <v>9.3421333220338987</v>
      </c>
      <c r="Y38" s="37">
        <f t="shared" si="6"/>
        <v>250422.111299435</v>
      </c>
      <c r="Z38" s="37">
        <f t="shared" si="7"/>
        <v>20384.215893785309</v>
      </c>
      <c r="AA38" s="38">
        <f t="shared" si="8"/>
        <v>29.19427038418079</v>
      </c>
      <c r="AB38" s="24">
        <f t="shared" si="9"/>
        <v>332425.28157062142</v>
      </c>
      <c r="AC38" s="12">
        <f t="shared" si="14"/>
        <v>131.23777401129942</v>
      </c>
      <c r="AE38" s="85"/>
      <c r="AF38" s="86"/>
      <c r="AG38" s="87"/>
    </row>
    <row r="39" spans="1:40" ht="17" x14ac:dyDescent="0.2">
      <c r="A39" s="3">
        <v>37</v>
      </c>
      <c r="B39" s="4" t="s">
        <v>359</v>
      </c>
      <c r="C39" s="5" t="s">
        <v>300</v>
      </c>
      <c r="D39" s="4" t="s">
        <v>301</v>
      </c>
      <c r="E39" s="3">
        <v>2013</v>
      </c>
      <c r="F39" s="3">
        <v>1808.7</v>
      </c>
      <c r="G39" s="36">
        <v>94737</v>
      </c>
      <c r="H39" s="36">
        <v>167849</v>
      </c>
      <c r="I39" s="36">
        <v>179113</v>
      </c>
      <c r="J39" s="36">
        <f t="shared" si="11"/>
        <v>147233</v>
      </c>
      <c r="K39" s="36">
        <f t="shared" si="0"/>
        <v>8392.2810000000009</v>
      </c>
      <c r="L39" s="36">
        <f t="shared" si="1"/>
        <v>33.863590000000002</v>
      </c>
      <c r="M39" s="36">
        <v>0</v>
      </c>
      <c r="N39" s="36">
        <v>0</v>
      </c>
      <c r="O39" s="36">
        <v>0</v>
      </c>
      <c r="P39" s="36">
        <f t="shared" si="12"/>
        <v>0</v>
      </c>
      <c r="Q39" s="36">
        <f t="shared" si="2"/>
        <v>0</v>
      </c>
      <c r="R39" s="40">
        <f t="shared" si="3"/>
        <v>0</v>
      </c>
      <c r="S39" s="45">
        <v>129991</v>
      </c>
      <c r="T39" s="45">
        <v>58581</v>
      </c>
      <c r="U39" s="45">
        <v>82922</v>
      </c>
      <c r="V39" s="37">
        <f t="shared" si="15"/>
        <v>90498</v>
      </c>
      <c r="W39" s="37">
        <f t="shared" si="4"/>
        <v>12108.6324</v>
      </c>
      <c r="X39" s="38">
        <f t="shared" si="5"/>
        <v>16.289640000000002</v>
      </c>
      <c r="Y39" s="37">
        <f t="shared" si="6"/>
        <v>237731</v>
      </c>
      <c r="Z39" s="37">
        <f t="shared" si="7"/>
        <v>20500.913400000001</v>
      </c>
      <c r="AA39" s="38">
        <f t="shared" si="8"/>
        <v>50.153230000000008</v>
      </c>
      <c r="AB39" s="24">
        <f t="shared" si="9"/>
        <v>380717.83999999997</v>
      </c>
      <c r="AC39" s="12">
        <f t="shared" si="14"/>
        <v>210.49253054680156</v>
      </c>
      <c r="AE39" t="s">
        <v>532</v>
      </c>
    </row>
    <row r="40" spans="1:40" ht="17" x14ac:dyDescent="0.2">
      <c r="A40" s="3">
        <v>38</v>
      </c>
      <c r="B40" s="4" t="s">
        <v>480</v>
      </c>
      <c r="C40" s="5" t="s">
        <v>289</v>
      </c>
      <c r="D40" s="4" t="s">
        <v>290</v>
      </c>
      <c r="E40" s="3">
        <v>1979</v>
      </c>
      <c r="F40" s="3">
        <v>1646</v>
      </c>
      <c r="G40" s="36">
        <v>0</v>
      </c>
      <c r="H40" s="36">
        <v>0</v>
      </c>
      <c r="I40" s="36">
        <v>0</v>
      </c>
      <c r="J40" s="36">
        <f t="shared" si="11"/>
        <v>0</v>
      </c>
      <c r="K40" s="36">
        <f t="shared" si="0"/>
        <v>0</v>
      </c>
      <c r="L40" s="36">
        <f t="shared" si="1"/>
        <v>0</v>
      </c>
      <c r="M40" s="36">
        <v>153524.38565217186</v>
      </c>
      <c r="N40" s="36">
        <v>146264.76520500131</v>
      </c>
      <c r="O40" s="36">
        <v>144266.63375354843</v>
      </c>
      <c r="P40" s="36">
        <f t="shared" si="12"/>
        <v>148018.59487024051</v>
      </c>
      <c r="Q40" s="36">
        <f t="shared" si="2"/>
        <v>10020.858872715282</v>
      </c>
      <c r="R40" s="40">
        <f t="shared" si="3"/>
        <v>14.801859487024052</v>
      </c>
      <c r="S40" s="45">
        <v>94150</v>
      </c>
      <c r="T40" s="45">
        <v>49547</v>
      </c>
      <c r="U40" s="45">
        <v>88135</v>
      </c>
      <c r="V40" s="37">
        <f t="shared" si="15"/>
        <v>77277.333333333328</v>
      </c>
      <c r="W40" s="37">
        <f t="shared" si="4"/>
        <v>10339.707199999999</v>
      </c>
      <c r="X40" s="38">
        <f t="shared" si="5"/>
        <v>13.90992</v>
      </c>
      <c r="Y40" s="37">
        <f t="shared" si="6"/>
        <v>225295.92820357386</v>
      </c>
      <c r="Z40" s="37">
        <f t="shared" si="7"/>
        <v>20360.566072715279</v>
      </c>
      <c r="AA40" s="38">
        <f t="shared" si="8"/>
        <v>28.711779487024053</v>
      </c>
      <c r="AB40" s="24">
        <f t="shared" si="9"/>
        <v>347394.1148702405</v>
      </c>
      <c r="AC40" s="12">
        <f t="shared" si="14"/>
        <v>211.05353272797115</v>
      </c>
      <c r="AE40" t="s">
        <v>533</v>
      </c>
      <c r="AI40" s="25">
        <v>27700000</v>
      </c>
    </row>
    <row r="41" spans="1:40" ht="17" x14ac:dyDescent="0.2">
      <c r="A41" s="3">
        <v>39</v>
      </c>
      <c r="B41" s="4" t="s">
        <v>480</v>
      </c>
      <c r="C41" s="5" t="s">
        <v>123</v>
      </c>
      <c r="D41" s="4" t="s">
        <v>290</v>
      </c>
      <c r="E41" s="3">
        <v>1979</v>
      </c>
      <c r="F41" s="3">
        <v>85.2</v>
      </c>
      <c r="G41" s="36">
        <v>0</v>
      </c>
      <c r="H41" s="36">
        <v>0</v>
      </c>
      <c r="I41" s="36">
        <v>0</v>
      </c>
      <c r="J41" s="36">
        <f t="shared" si="11"/>
        <v>0</v>
      </c>
      <c r="K41" s="36">
        <f t="shared" si="0"/>
        <v>0</v>
      </c>
      <c r="L41" s="36">
        <f t="shared" si="1"/>
        <v>0</v>
      </c>
      <c r="M41" s="36">
        <v>153524.38565217186</v>
      </c>
      <c r="N41" s="36">
        <v>146264.76520500131</v>
      </c>
      <c r="O41" s="36">
        <v>144266.63375354843</v>
      </c>
      <c r="P41" s="36">
        <f t="shared" si="12"/>
        <v>148018.59487024051</v>
      </c>
      <c r="Q41" s="36">
        <f t="shared" si="2"/>
        <v>10020.858872715282</v>
      </c>
      <c r="R41" s="40">
        <f t="shared" si="3"/>
        <v>14.801859487024052</v>
      </c>
      <c r="S41" s="45">
        <v>94150</v>
      </c>
      <c r="T41" s="45">
        <v>49547</v>
      </c>
      <c r="U41" s="45">
        <v>88135</v>
      </c>
      <c r="V41" s="37">
        <f t="shared" si="15"/>
        <v>77277.333333333328</v>
      </c>
      <c r="W41" s="37">
        <f t="shared" si="4"/>
        <v>10339.707199999999</v>
      </c>
      <c r="X41" s="38">
        <f t="shared" si="5"/>
        <v>13.90992</v>
      </c>
      <c r="Y41" s="37">
        <f t="shared" si="6"/>
        <v>225295.92820357386</v>
      </c>
      <c r="Z41" s="37">
        <f t="shared" si="7"/>
        <v>20360.566072715279</v>
      </c>
      <c r="AA41" s="38">
        <f t="shared" si="8"/>
        <v>28.711779487024053</v>
      </c>
      <c r="AB41" s="24">
        <f t="shared" si="9"/>
        <v>347394.1148702405</v>
      </c>
      <c r="AC41" s="12">
        <f t="shared" si="14"/>
        <v>4077.3957144394426</v>
      </c>
      <c r="AE41" t="s">
        <v>531</v>
      </c>
      <c r="AI41" s="25">
        <v>3350000</v>
      </c>
    </row>
    <row r="42" spans="1:40" ht="17" x14ac:dyDescent="0.2">
      <c r="A42" s="3">
        <v>40</v>
      </c>
      <c r="B42" s="4" t="s">
        <v>359</v>
      </c>
      <c r="C42" s="5" t="s">
        <v>44</v>
      </c>
      <c r="D42" s="4" t="s">
        <v>371</v>
      </c>
      <c r="E42" s="3">
        <v>1998</v>
      </c>
      <c r="F42" s="3">
        <v>1646</v>
      </c>
      <c r="G42" s="36">
        <v>0</v>
      </c>
      <c r="H42" s="36">
        <v>0</v>
      </c>
      <c r="I42" s="36">
        <v>0</v>
      </c>
      <c r="J42" s="36">
        <f t="shared" si="11"/>
        <v>0</v>
      </c>
      <c r="K42" s="36">
        <f t="shared" si="0"/>
        <v>0</v>
      </c>
      <c r="L42" s="36">
        <f t="shared" si="1"/>
        <v>0</v>
      </c>
      <c r="M42" s="36">
        <v>129000</v>
      </c>
      <c r="N42" s="36">
        <v>73340</v>
      </c>
      <c r="O42" s="36">
        <v>140000</v>
      </c>
      <c r="P42" s="36">
        <f t="shared" si="12"/>
        <v>114113.33333333333</v>
      </c>
      <c r="Q42" s="36">
        <f t="shared" si="2"/>
        <v>7725.4726666666656</v>
      </c>
      <c r="R42" s="40">
        <f t="shared" si="3"/>
        <v>11.411333333333333</v>
      </c>
      <c r="S42" s="45">
        <v>88099</v>
      </c>
      <c r="T42" s="45">
        <v>54542</v>
      </c>
      <c r="U42" s="45">
        <v>85265</v>
      </c>
      <c r="V42" s="37">
        <f t="shared" si="15"/>
        <v>75968.666666666672</v>
      </c>
      <c r="W42" s="37">
        <f t="shared" si="4"/>
        <v>10164.607600000001</v>
      </c>
      <c r="X42" s="38">
        <f t="shared" si="5"/>
        <v>13.674360000000002</v>
      </c>
      <c r="Y42" s="37">
        <f t="shared" si="6"/>
        <v>190082</v>
      </c>
      <c r="Z42" s="37">
        <f t="shared" si="7"/>
        <v>17890.080266666668</v>
      </c>
      <c r="AA42" s="38">
        <f t="shared" si="8"/>
        <v>25.085693333333335</v>
      </c>
      <c r="AB42" s="24">
        <f t="shared" si="9"/>
        <v>310112.49333333335</v>
      </c>
      <c r="AC42" s="12">
        <f t="shared" si="14"/>
        <v>188.40370190360471</v>
      </c>
      <c r="AE42" t="s">
        <v>534</v>
      </c>
      <c r="AI42" s="26">
        <v>2412</v>
      </c>
      <c r="AJ42" s="102">
        <f>(2412/AA278)</f>
        <v>0.69058664780117907</v>
      </c>
    </row>
    <row r="43" spans="1:40" ht="17" x14ac:dyDescent="0.2">
      <c r="A43" s="3">
        <v>41</v>
      </c>
      <c r="B43" s="4" t="s">
        <v>483</v>
      </c>
      <c r="C43" s="5" t="s">
        <v>50</v>
      </c>
      <c r="D43" s="4" t="s">
        <v>51</v>
      </c>
      <c r="E43" s="3" t="s">
        <v>283</v>
      </c>
      <c r="F43" s="3">
        <v>91</v>
      </c>
      <c r="G43" s="36">
        <v>0</v>
      </c>
      <c r="H43" s="36">
        <v>0</v>
      </c>
      <c r="I43" s="36">
        <v>0</v>
      </c>
      <c r="J43" s="36">
        <f t="shared" si="11"/>
        <v>0</v>
      </c>
      <c r="K43" s="36">
        <f t="shared" si="0"/>
        <v>0</v>
      </c>
      <c r="L43" s="36">
        <f t="shared" si="1"/>
        <v>0</v>
      </c>
      <c r="M43" s="36">
        <v>114213</v>
      </c>
      <c r="N43" s="36">
        <v>261550</v>
      </c>
      <c r="O43" s="36">
        <v>6010</v>
      </c>
      <c r="P43" s="36">
        <f t="shared" si="12"/>
        <v>127257.66666666667</v>
      </c>
      <c r="Q43" s="36">
        <f t="shared" si="2"/>
        <v>8615.3440333333328</v>
      </c>
      <c r="R43" s="40">
        <f t="shared" si="3"/>
        <v>12.725766666666667</v>
      </c>
      <c r="S43" s="47">
        <v>0</v>
      </c>
      <c r="T43" s="47">
        <v>0</v>
      </c>
      <c r="U43" s="47">
        <v>0</v>
      </c>
      <c r="V43" s="37">
        <f t="shared" si="15"/>
        <v>0</v>
      </c>
      <c r="W43" s="37">
        <f t="shared" si="4"/>
        <v>0</v>
      </c>
      <c r="X43" s="38">
        <f t="shared" si="5"/>
        <v>0</v>
      </c>
      <c r="Y43" s="37">
        <f t="shared" si="6"/>
        <v>127257.66666666667</v>
      </c>
      <c r="Z43" s="37">
        <f t="shared" si="7"/>
        <v>8615.3440333333328</v>
      </c>
      <c r="AA43" s="38">
        <f t="shared" si="8"/>
        <v>12.725766666666667</v>
      </c>
      <c r="AB43" s="24">
        <f t="shared" si="9"/>
        <v>127257.66666666667</v>
      </c>
      <c r="AC43" s="12">
        <f t="shared" si="14"/>
        <v>1398.4358974358975</v>
      </c>
      <c r="AE43" s="85"/>
      <c r="AF43" s="88"/>
      <c r="AG43" s="87"/>
      <c r="AI43" s="100"/>
      <c r="AJ43" s="101"/>
    </row>
    <row r="44" spans="1:40" ht="17" x14ac:dyDescent="0.2">
      <c r="A44" s="3">
        <v>42</v>
      </c>
      <c r="B44" s="4" t="s">
        <v>477</v>
      </c>
      <c r="C44" s="5" t="s">
        <v>351</v>
      </c>
      <c r="D44" s="4" t="s">
        <v>352</v>
      </c>
      <c r="E44" s="3">
        <v>1980</v>
      </c>
      <c r="F44" s="3">
        <v>150</v>
      </c>
      <c r="G44" s="36">
        <v>0</v>
      </c>
      <c r="H44" s="36">
        <v>0</v>
      </c>
      <c r="I44" s="36">
        <v>0</v>
      </c>
      <c r="J44" s="36">
        <f t="shared" si="11"/>
        <v>0</v>
      </c>
      <c r="K44" s="36">
        <f t="shared" si="0"/>
        <v>0</v>
      </c>
      <c r="L44" s="36">
        <f t="shared" si="1"/>
        <v>0</v>
      </c>
      <c r="M44" s="36">
        <v>0</v>
      </c>
      <c r="N44" s="36">
        <v>0</v>
      </c>
      <c r="O44" s="36">
        <v>173329.99999999997</v>
      </c>
      <c r="P44" s="36">
        <f t="shared" si="12"/>
        <v>57776.666666666657</v>
      </c>
      <c r="Q44" s="36">
        <f t="shared" si="2"/>
        <v>3911.4803333333325</v>
      </c>
      <c r="R44" s="40">
        <f t="shared" si="3"/>
        <v>5.7776666666666658</v>
      </c>
      <c r="S44" s="48">
        <v>80863</v>
      </c>
      <c r="T44" s="48">
        <v>47232</v>
      </c>
      <c r="U44" s="48">
        <v>76047</v>
      </c>
      <c r="V44" s="37">
        <f t="shared" si="15"/>
        <v>68047.333333333328</v>
      </c>
      <c r="W44" s="37">
        <f t="shared" si="4"/>
        <v>9104.7331999999988</v>
      </c>
      <c r="X44" s="38">
        <f t="shared" si="5"/>
        <v>12.248519999999999</v>
      </c>
      <c r="Y44" s="37">
        <f t="shared" si="6"/>
        <v>125823.99999999999</v>
      </c>
      <c r="Z44" s="37">
        <f t="shared" si="7"/>
        <v>13016.213533333332</v>
      </c>
      <c r="AA44" s="38">
        <f t="shared" si="8"/>
        <v>18.026186666666664</v>
      </c>
      <c r="AB44" s="24">
        <f t="shared" si="9"/>
        <v>233338.78666666665</v>
      </c>
      <c r="AC44" s="12">
        <f t="shared" si="14"/>
        <v>1555.5919111111109</v>
      </c>
    </row>
    <row r="45" spans="1:40" ht="17" x14ac:dyDescent="0.2">
      <c r="A45" s="3">
        <v>43</v>
      </c>
      <c r="B45" s="4" t="s">
        <v>477</v>
      </c>
      <c r="C45" s="5" t="s">
        <v>314</v>
      </c>
      <c r="D45" s="4" t="s">
        <v>315</v>
      </c>
      <c r="E45" s="3" t="s">
        <v>283</v>
      </c>
      <c r="F45" s="3">
        <v>860</v>
      </c>
      <c r="G45" s="36">
        <v>0</v>
      </c>
      <c r="H45" s="36">
        <v>0</v>
      </c>
      <c r="I45" s="36">
        <v>0</v>
      </c>
      <c r="J45" s="36">
        <f t="shared" si="11"/>
        <v>0</v>
      </c>
      <c r="K45" s="36">
        <f t="shared" si="0"/>
        <v>0</v>
      </c>
      <c r="L45" s="36">
        <f t="shared" si="1"/>
        <v>0</v>
      </c>
      <c r="M45" s="36">
        <v>66570</v>
      </c>
      <c r="N45" s="36">
        <v>75270.000000000015</v>
      </c>
      <c r="O45" s="36">
        <v>117970</v>
      </c>
      <c r="P45" s="36">
        <f t="shared" si="12"/>
        <v>86603.333333333328</v>
      </c>
      <c r="Q45" s="36">
        <f t="shared" si="2"/>
        <v>5863.045666666666</v>
      </c>
      <c r="R45" s="40">
        <f t="shared" si="3"/>
        <v>8.6603333333333339</v>
      </c>
      <c r="S45" s="48">
        <v>34853</v>
      </c>
      <c r="T45" s="48">
        <v>32719</v>
      </c>
      <c r="U45" s="48">
        <v>35478</v>
      </c>
      <c r="V45" s="37">
        <f t="shared" si="15"/>
        <v>34350</v>
      </c>
      <c r="W45" s="37">
        <f t="shared" si="4"/>
        <v>4596.03</v>
      </c>
      <c r="X45" s="38">
        <f t="shared" si="5"/>
        <v>6.1830000000000007</v>
      </c>
      <c r="Y45" s="37">
        <f t="shared" si="6"/>
        <v>120953.33333333333</v>
      </c>
      <c r="Z45" s="37">
        <f t="shared" si="7"/>
        <v>10459.075666666666</v>
      </c>
      <c r="AA45" s="38">
        <f t="shared" si="8"/>
        <v>14.843333333333334</v>
      </c>
      <c r="AB45" s="24">
        <f t="shared" si="9"/>
        <v>175226.33333333331</v>
      </c>
      <c r="AC45" s="12">
        <f t="shared" si="14"/>
        <v>203.75155038759686</v>
      </c>
    </row>
    <row r="46" spans="1:40" ht="15" customHeight="1" x14ac:dyDescent="0.2">
      <c r="A46" s="3">
        <v>44</v>
      </c>
      <c r="B46" s="4" t="s">
        <v>483</v>
      </c>
      <c r="C46" s="5" t="s">
        <v>285</v>
      </c>
      <c r="D46" s="4" t="s">
        <v>286</v>
      </c>
      <c r="E46" s="3">
        <v>1985</v>
      </c>
      <c r="F46" s="6">
        <v>1224</v>
      </c>
      <c r="G46" s="36">
        <v>0</v>
      </c>
      <c r="H46" s="36">
        <v>0</v>
      </c>
      <c r="I46" s="36">
        <v>0</v>
      </c>
      <c r="J46" s="36">
        <f t="shared" si="11"/>
        <v>0</v>
      </c>
      <c r="K46" s="36">
        <f t="shared" si="0"/>
        <v>0</v>
      </c>
      <c r="L46" s="36">
        <f t="shared" si="1"/>
        <v>0</v>
      </c>
      <c r="M46" s="36">
        <v>0</v>
      </c>
      <c r="N46" s="36">
        <v>0</v>
      </c>
      <c r="O46" s="36">
        <v>0</v>
      </c>
      <c r="P46" s="36">
        <f t="shared" si="12"/>
        <v>0</v>
      </c>
      <c r="Q46" s="36">
        <f t="shared" si="2"/>
        <v>0</v>
      </c>
      <c r="R46" s="40">
        <f t="shared" si="3"/>
        <v>0</v>
      </c>
      <c r="S46" s="48">
        <v>125748</v>
      </c>
      <c r="T46" s="48">
        <v>75560</v>
      </c>
      <c r="U46" s="48">
        <v>122658</v>
      </c>
      <c r="V46" s="37">
        <f t="shared" si="15"/>
        <v>107988.66666666667</v>
      </c>
      <c r="W46" s="37">
        <f t="shared" si="4"/>
        <v>14448.883600000001</v>
      </c>
      <c r="X46" s="38">
        <f t="shared" si="5"/>
        <v>19.43796</v>
      </c>
      <c r="Y46" s="37">
        <f t="shared" si="6"/>
        <v>107988.66666666667</v>
      </c>
      <c r="Z46" s="37">
        <f t="shared" si="7"/>
        <v>14448.883600000001</v>
      </c>
      <c r="AA46" s="38">
        <f t="shared" si="8"/>
        <v>19.43796</v>
      </c>
      <c r="AB46" s="24">
        <f t="shared" si="9"/>
        <v>278610.76</v>
      </c>
      <c r="AC46" s="12">
        <f t="shared" si="14"/>
        <v>227.62316993464054</v>
      </c>
    </row>
    <row r="47" spans="1:40" ht="17" x14ac:dyDescent="0.2">
      <c r="A47" s="3">
        <v>45</v>
      </c>
      <c r="B47" s="4" t="s">
        <v>483</v>
      </c>
      <c r="C47" s="5" t="s">
        <v>524</v>
      </c>
      <c r="D47" s="4" t="s">
        <v>525</v>
      </c>
      <c r="E47" s="3">
        <v>2022</v>
      </c>
      <c r="F47" s="3">
        <v>4609</v>
      </c>
      <c r="G47" s="36">
        <v>0</v>
      </c>
      <c r="H47" s="36">
        <v>0</v>
      </c>
      <c r="I47" s="36">
        <v>0</v>
      </c>
      <c r="J47" s="36">
        <f t="shared" si="11"/>
        <v>0</v>
      </c>
      <c r="K47" s="36">
        <f t="shared" si="0"/>
        <v>0</v>
      </c>
      <c r="L47" s="36">
        <f t="shared" si="1"/>
        <v>0</v>
      </c>
      <c r="M47" s="36">
        <v>0</v>
      </c>
      <c r="N47" s="36">
        <v>0</v>
      </c>
      <c r="O47" s="36">
        <v>196000</v>
      </c>
      <c r="P47" s="36">
        <f t="shared" si="12"/>
        <v>65333.333333333336</v>
      </c>
      <c r="Q47" s="36">
        <f t="shared" si="2"/>
        <v>4423.0666666666666</v>
      </c>
      <c r="R47" s="40">
        <f t="shared" si="3"/>
        <v>6.5333333333333341</v>
      </c>
      <c r="S47" s="48">
        <v>0</v>
      </c>
      <c r="T47" s="48">
        <v>0</v>
      </c>
      <c r="U47" s="48">
        <v>107480</v>
      </c>
      <c r="V47" s="37">
        <f t="shared" si="15"/>
        <v>35826.666666666664</v>
      </c>
      <c r="W47" s="37">
        <f t="shared" si="4"/>
        <v>4793.6080000000002</v>
      </c>
      <c r="X47" s="38">
        <f t="shared" si="5"/>
        <v>6.4488000000000003</v>
      </c>
      <c r="Y47" s="37">
        <f t="shared" si="6"/>
        <v>101160</v>
      </c>
      <c r="Z47" s="37">
        <f t="shared" si="7"/>
        <v>9216.6746666666659</v>
      </c>
      <c r="AA47" s="38">
        <f t="shared" si="8"/>
        <v>12.982133333333334</v>
      </c>
      <c r="AB47" s="24">
        <f t="shared" si="9"/>
        <v>157766.13333333333</v>
      </c>
      <c r="AC47" s="12">
        <f t="shared" si="14"/>
        <v>34.230013741230927</v>
      </c>
    </row>
    <row r="48" spans="1:40" ht="17" x14ac:dyDescent="0.2">
      <c r="A48" s="3">
        <v>46</v>
      </c>
      <c r="B48" s="4" t="s">
        <v>480</v>
      </c>
      <c r="C48" s="5" t="s">
        <v>349</v>
      </c>
      <c r="D48" s="4" t="s">
        <v>350</v>
      </c>
      <c r="E48" s="3">
        <v>1999</v>
      </c>
      <c r="F48" s="3">
        <v>1827</v>
      </c>
      <c r="G48" s="36">
        <v>0</v>
      </c>
      <c r="H48" s="36">
        <v>0</v>
      </c>
      <c r="I48" s="36">
        <v>0</v>
      </c>
      <c r="J48" s="36">
        <f t="shared" si="11"/>
        <v>0</v>
      </c>
      <c r="K48" s="36">
        <f t="shared" si="0"/>
        <v>0</v>
      </c>
      <c r="L48" s="36">
        <f t="shared" si="1"/>
        <v>0</v>
      </c>
      <c r="M48" s="36">
        <v>0</v>
      </c>
      <c r="N48" s="36">
        <v>0</v>
      </c>
      <c r="O48" s="36">
        <v>0</v>
      </c>
      <c r="P48" s="36">
        <f t="shared" si="12"/>
        <v>0</v>
      </c>
      <c r="Q48" s="36">
        <f t="shared" si="2"/>
        <v>0</v>
      </c>
      <c r="R48" s="40">
        <f t="shared" si="3"/>
        <v>0</v>
      </c>
      <c r="S48" s="45">
        <v>119916</v>
      </c>
      <c r="T48" s="45">
        <v>59437</v>
      </c>
      <c r="U48" s="45">
        <v>122343</v>
      </c>
      <c r="V48" s="37">
        <f t="shared" si="15"/>
        <v>100565.33333333333</v>
      </c>
      <c r="W48" s="37">
        <f t="shared" si="4"/>
        <v>13455.641599999999</v>
      </c>
      <c r="X48" s="38">
        <f t="shared" si="5"/>
        <v>18.101759999999999</v>
      </c>
      <c r="Y48" s="37">
        <f t="shared" si="6"/>
        <v>100565.33333333333</v>
      </c>
      <c r="Z48" s="37">
        <f t="shared" si="7"/>
        <v>13455.641599999999</v>
      </c>
      <c r="AA48" s="38">
        <f t="shared" si="8"/>
        <v>18.101759999999999</v>
      </c>
      <c r="AB48" s="24">
        <f t="shared" si="9"/>
        <v>259458.56</v>
      </c>
      <c r="AC48" s="12">
        <f t="shared" si="14"/>
        <v>142.01344280240832</v>
      </c>
    </row>
    <row r="49" spans="1:29" ht="17" x14ac:dyDescent="0.2">
      <c r="A49" s="3">
        <v>47</v>
      </c>
      <c r="B49" s="4" t="s">
        <v>359</v>
      </c>
      <c r="C49" s="5" t="s">
        <v>100</v>
      </c>
      <c r="D49" s="4" t="s">
        <v>6</v>
      </c>
      <c r="E49" s="3">
        <v>1983</v>
      </c>
      <c r="F49" s="3">
        <v>601</v>
      </c>
      <c r="G49" s="36">
        <v>70299.72865853658</v>
      </c>
      <c r="H49" s="36">
        <v>40056.902439024387</v>
      </c>
      <c r="I49" s="36">
        <v>137782.16463414635</v>
      </c>
      <c r="J49" s="36">
        <f t="shared" si="11"/>
        <v>82712.931910569096</v>
      </c>
      <c r="K49" s="36">
        <f t="shared" si="0"/>
        <v>4714.6371189024385</v>
      </c>
      <c r="L49" s="36">
        <f t="shared" si="1"/>
        <v>19.02397433943089</v>
      </c>
      <c r="M49" s="36">
        <v>0</v>
      </c>
      <c r="N49" s="36">
        <v>0</v>
      </c>
      <c r="O49" s="36">
        <v>0</v>
      </c>
      <c r="P49" s="36">
        <f t="shared" si="12"/>
        <v>0</v>
      </c>
      <c r="Q49" s="36">
        <f t="shared" si="2"/>
        <v>0</v>
      </c>
      <c r="R49" s="40">
        <f t="shared" si="3"/>
        <v>0</v>
      </c>
      <c r="S49" s="45">
        <v>23861.692073170732</v>
      </c>
      <c r="T49" s="45">
        <v>11038.618902439024</v>
      </c>
      <c r="U49" s="45">
        <v>16716.274390243903</v>
      </c>
      <c r="V49" s="37">
        <f t="shared" si="15"/>
        <v>17205.528455284551</v>
      </c>
      <c r="W49" s="37">
        <f t="shared" si="4"/>
        <v>2302.0997073170729</v>
      </c>
      <c r="X49" s="38">
        <f t="shared" si="5"/>
        <v>3.0969951219512195</v>
      </c>
      <c r="Y49" s="37">
        <f t="shared" si="6"/>
        <v>99918.460365853651</v>
      </c>
      <c r="Z49" s="37">
        <f t="shared" si="7"/>
        <v>7016.7368262195114</v>
      </c>
      <c r="AA49" s="38">
        <f t="shared" si="8"/>
        <v>22.12096946138211</v>
      </c>
      <c r="AB49" s="24">
        <f t="shared" si="9"/>
        <v>127103.19532520324</v>
      </c>
      <c r="AC49" s="12">
        <f t="shared" si="14"/>
        <v>211.48618190549624</v>
      </c>
    </row>
    <row r="50" spans="1:29" ht="17" x14ac:dyDescent="0.2">
      <c r="A50" s="3">
        <v>48</v>
      </c>
      <c r="B50" s="4" t="s">
        <v>477</v>
      </c>
      <c r="C50" s="5" t="s">
        <v>89</v>
      </c>
      <c r="D50" s="4" t="s">
        <v>90</v>
      </c>
      <c r="E50" s="3">
        <v>1978</v>
      </c>
      <c r="F50" s="3">
        <v>8779</v>
      </c>
      <c r="G50" s="36">
        <v>0</v>
      </c>
      <c r="H50" s="36">
        <v>0</v>
      </c>
      <c r="I50" s="36">
        <v>0</v>
      </c>
      <c r="J50" s="36">
        <f t="shared" si="11"/>
        <v>0</v>
      </c>
      <c r="K50" s="36">
        <f t="shared" si="0"/>
        <v>0</v>
      </c>
      <c r="L50" s="36">
        <f t="shared" si="1"/>
        <v>0</v>
      </c>
      <c r="M50" s="36">
        <v>0</v>
      </c>
      <c r="N50" s="36">
        <v>0</v>
      </c>
      <c r="O50" s="36">
        <v>0</v>
      </c>
      <c r="P50" s="36">
        <f t="shared" si="12"/>
        <v>0</v>
      </c>
      <c r="Q50" s="36">
        <f t="shared" si="2"/>
        <v>0</v>
      </c>
      <c r="R50" s="40">
        <f t="shared" si="3"/>
        <v>0</v>
      </c>
      <c r="S50" s="45">
        <v>116803</v>
      </c>
      <c r="T50" s="45">
        <v>70854</v>
      </c>
      <c r="U50" s="45">
        <v>97537</v>
      </c>
      <c r="V50" s="37">
        <f t="shared" si="15"/>
        <v>95064.666666666672</v>
      </c>
      <c r="W50" s="37">
        <f t="shared" si="4"/>
        <v>12719.652400000001</v>
      </c>
      <c r="X50" s="38">
        <f t="shared" si="5"/>
        <v>17.111640000000001</v>
      </c>
      <c r="Y50" s="37">
        <f t="shared" si="6"/>
        <v>95064.666666666672</v>
      </c>
      <c r="Z50" s="37">
        <f t="shared" si="7"/>
        <v>12719.652400000001</v>
      </c>
      <c r="AA50" s="38">
        <f t="shared" si="8"/>
        <v>17.111640000000001</v>
      </c>
      <c r="AB50" s="24">
        <f t="shared" si="9"/>
        <v>245266.84000000003</v>
      </c>
      <c r="AC50" s="12">
        <f t="shared" si="14"/>
        <v>27.937901811140225</v>
      </c>
    </row>
    <row r="51" spans="1:29" ht="16" customHeight="1" x14ac:dyDescent="0.2">
      <c r="A51" s="3">
        <v>49</v>
      </c>
      <c r="B51" s="4" t="s">
        <v>527</v>
      </c>
      <c r="C51" s="5" t="s">
        <v>522</v>
      </c>
      <c r="D51" s="4" t="s">
        <v>523</v>
      </c>
      <c r="E51" s="3">
        <v>1973</v>
      </c>
      <c r="F51" s="3">
        <v>267</v>
      </c>
      <c r="G51" s="36">
        <v>47095</v>
      </c>
      <c r="H51" s="36">
        <v>100054</v>
      </c>
      <c r="I51" s="36">
        <v>115110</v>
      </c>
      <c r="J51" s="36">
        <f t="shared" si="11"/>
        <v>87419.666666666672</v>
      </c>
      <c r="K51" s="36">
        <f t="shared" si="0"/>
        <v>4982.9210000000003</v>
      </c>
      <c r="L51" s="36">
        <f t="shared" si="1"/>
        <v>20.106523333333335</v>
      </c>
      <c r="M51" s="36">
        <v>0</v>
      </c>
      <c r="N51" s="36">
        <v>0</v>
      </c>
      <c r="O51" s="36">
        <v>0</v>
      </c>
      <c r="P51" s="36">
        <f t="shared" si="12"/>
        <v>0</v>
      </c>
      <c r="Q51" s="36">
        <f t="shared" si="2"/>
        <v>0</v>
      </c>
      <c r="R51" s="40">
        <f t="shared" si="3"/>
        <v>0</v>
      </c>
      <c r="S51" s="45">
        <v>9516</v>
      </c>
      <c r="T51" s="45">
        <v>1112</v>
      </c>
      <c r="U51" s="45">
        <v>3089</v>
      </c>
      <c r="V51" s="37">
        <f t="shared" si="15"/>
        <v>4572.333333333333</v>
      </c>
      <c r="W51" s="37">
        <f t="shared" si="4"/>
        <v>611.77819999999997</v>
      </c>
      <c r="X51" s="38">
        <f t="shared" si="5"/>
        <v>0.82301999999999997</v>
      </c>
      <c r="Y51" s="37">
        <f t="shared" si="6"/>
        <v>91992</v>
      </c>
      <c r="Z51" s="37">
        <f t="shared" si="7"/>
        <v>5594.6992</v>
      </c>
      <c r="AA51" s="38">
        <f t="shared" si="8"/>
        <v>20.929543333333335</v>
      </c>
      <c r="AB51" s="24">
        <f t="shared" si="9"/>
        <v>99216.286666666667</v>
      </c>
      <c r="AC51" s="12">
        <f t="shared" si="14"/>
        <v>371.59657927590513</v>
      </c>
    </row>
    <row r="52" spans="1:29" ht="17" x14ac:dyDescent="0.2">
      <c r="A52" s="3">
        <v>50</v>
      </c>
      <c r="B52" s="4" t="s">
        <v>483</v>
      </c>
      <c r="C52" s="5" t="s">
        <v>365</v>
      </c>
      <c r="D52" s="4" t="s">
        <v>366</v>
      </c>
      <c r="E52" s="3">
        <v>1983</v>
      </c>
      <c r="F52" s="3">
        <v>96.64</v>
      </c>
      <c r="G52" s="36">
        <v>197031</v>
      </c>
      <c r="H52" s="36">
        <v>2770</v>
      </c>
      <c r="I52" s="36">
        <v>49731</v>
      </c>
      <c r="J52" s="36">
        <f t="shared" si="11"/>
        <v>83177.333333333328</v>
      </c>
      <c r="K52" s="36">
        <f t="shared" si="0"/>
        <v>4741.1080000000002</v>
      </c>
      <c r="L52" s="36">
        <f t="shared" si="1"/>
        <v>19.130786666666665</v>
      </c>
      <c r="M52" s="36">
        <v>0</v>
      </c>
      <c r="N52" s="36">
        <v>0</v>
      </c>
      <c r="O52" s="36">
        <v>0</v>
      </c>
      <c r="P52" s="36">
        <f t="shared" si="12"/>
        <v>0</v>
      </c>
      <c r="Q52" s="36">
        <f t="shared" si="2"/>
        <v>0</v>
      </c>
      <c r="R52" s="40">
        <f t="shared" si="3"/>
        <v>0</v>
      </c>
      <c r="S52" s="45">
        <v>2272</v>
      </c>
      <c r="T52" s="45">
        <v>-55</v>
      </c>
      <c r="U52" s="45">
        <v>647</v>
      </c>
      <c r="V52" s="37">
        <f t="shared" si="15"/>
        <v>954.66666666666663</v>
      </c>
      <c r="W52" s="37">
        <f t="shared" si="4"/>
        <v>127.73439999999999</v>
      </c>
      <c r="X52" s="38">
        <f t="shared" si="5"/>
        <v>0.17183999999999999</v>
      </c>
      <c r="Y52" s="37">
        <f t="shared" si="6"/>
        <v>84132</v>
      </c>
      <c r="Z52" s="37">
        <f t="shared" si="7"/>
        <v>4868.8424000000005</v>
      </c>
      <c r="AA52" s="38">
        <f t="shared" si="8"/>
        <v>19.302626666666665</v>
      </c>
      <c r="AB52" s="24">
        <f t="shared" si="9"/>
        <v>85640.373333333322</v>
      </c>
      <c r="AC52" s="12">
        <f t="shared" si="14"/>
        <v>886.17935982339941</v>
      </c>
    </row>
    <row r="53" spans="1:29" ht="17" x14ac:dyDescent="0.2">
      <c r="A53" s="3">
        <v>51</v>
      </c>
      <c r="B53" s="4" t="s">
        <v>359</v>
      </c>
      <c r="C53" s="5" t="s">
        <v>401</v>
      </c>
      <c r="D53" s="4" t="s">
        <v>281</v>
      </c>
      <c r="E53" s="3">
        <v>1940</v>
      </c>
      <c r="F53" s="3">
        <v>816</v>
      </c>
      <c r="G53" s="36">
        <v>42793.642399534066</v>
      </c>
      <c r="H53" s="36">
        <v>65416.000582411179</v>
      </c>
      <c r="I53" s="36">
        <v>55727.8977868375</v>
      </c>
      <c r="J53" s="36">
        <f t="shared" si="11"/>
        <v>54645.846922927587</v>
      </c>
      <c r="K53" s="36">
        <f t="shared" si="0"/>
        <v>3114.8132746068727</v>
      </c>
      <c r="L53" s="36">
        <f t="shared" si="1"/>
        <v>12.568544792273345</v>
      </c>
      <c r="M53" s="36">
        <v>0</v>
      </c>
      <c r="N53" s="36">
        <v>0</v>
      </c>
      <c r="O53" s="36">
        <v>0</v>
      </c>
      <c r="P53" s="36">
        <f t="shared" si="12"/>
        <v>0</v>
      </c>
      <c r="Q53" s="36">
        <f t="shared" si="2"/>
        <v>0</v>
      </c>
      <c r="R53" s="40">
        <f t="shared" si="3"/>
        <v>0</v>
      </c>
      <c r="S53" s="45">
        <v>21668</v>
      </c>
      <c r="T53" s="45">
        <v>21688</v>
      </c>
      <c r="U53" s="45">
        <v>22233</v>
      </c>
      <c r="V53" s="37">
        <f t="shared" si="15"/>
        <v>21863</v>
      </c>
      <c r="W53" s="37">
        <f t="shared" si="4"/>
        <v>2925.2694000000001</v>
      </c>
      <c r="X53" s="38">
        <f t="shared" si="5"/>
        <v>3.9353400000000001</v>
      </c>
      <c r="Y53" s="37">
        <f t="shared" si="6"/>
        <v>76508.846922927594</v>
      </c>
      <c r="Z53" s="37">
        <f t="shared" si="7"/>
        <v>6040.0826746068724</v>
      </c>
      <c r="AA53" s="38">
        <f t="shared" si="8"/>
        <v>16.503884792273347</v>
      </c>
      <c r="AB53" s="24">
        <f t="shared" si="9"/>
        <v>111052.38692292759</v>
      </c>
      <c r="AC53" s="12">
        <f t="shared" si="14"/>
        <v>136.09361142515635</v>
      </c>
    </row>
    <row r="54" spans="1:29" ht="17" x14ac:dyDescent="0.2">
      <c r="A54" s="3">
        <v>52</v>
      </c>
      <c r="B54" s="4" t="s">
        <v>359</v>
      </c>
      <c r="C54" s="5" t="s">
        <v>118</v>
      </c>
      <c r="D54" s="4" t="s">
        <v>281</v>
      </c>
      <c r="E54" s="3">
        <v>1993</v>
      </c>
      <c r="F54" s="3">
        <v>45</v>
      </c>
      <c r="G54" s="36">
        <v>24149</v>
      </c>
      <c r="H54" s="36">
        <v>116563</v>
      </c>
      <c r="I54" s="36">
        <v>73755</v>
      </c>
      <c r="J54" s="36">
        <f t="shared" si="11"/>
        <v>71489</v>
      </c>
      <c r="K54" s="36">
        <f t="shared" si="0"/>
        <v>4074.873</v>
      </c>
      <c r="L54" s="36">
        <f t="shared" si="1"/>
        <v>16.44247</v>
      </c>
      <c r="M54" s="36">
        <v>0</v>
      </c>
      <c r="N54" s="36">
        <v>0</v>
      </c>
      <c r="O54" s="36">
        <v>0</v>
      </c>
      <c r="P54" s="36">
        <f t="shared" si="12"/>
        <v>0</v>
      </c>
      <c r="Q54" s="36">
        <f t="shared" si="2"/>
        <v>0</v>
      </c>
      <c r="R54" s="40">
        <f t="shared" si="3"/>
        <v>0</v>
      </c>
      <c r="S54" s="45">
        <v>0</v>
      </c>
      <c r="T54" s="45">
        <v>0</v>
      </c>
      <c r="U54" s="45">
        <v>0</v>
      </c>
      <c r="V54" s="37">
        <f t="shared" si="15"/>
        <v>0</v>
      </c>
      <c r="W54" s="37">
        <f t="shared" si="4"/>
        <v>0</v>
      </c>
      <c r="X54" s="38">
        <f t="shared" si="5"/>
        <v>0</v>
      </c>
      <c r="Y54" s="37">
        <f t="shared" si="6"/>
        <v>71489</v>
      </c>
      <c r="Z54" s="37">
        <f t="shared" si="7"/>
        <v>4074.873</v>
      </c>
      <c r="AA54" s="38">
        <f t="shared" si="8"/>
        <v>16.44247</v>
      </c>
      <c r="AB54" s="24">
        <f t="shared" si="9"/>
        <v>71489</v>
      </c>
      <c r="AC54" s="12">
        <f t="shared" si="14"/>
        <v>1588.6444444444444</v>
      </c>
    </row>
    <row r="55" spans="1:29" ht="17" x14ac:dyDescent="0.2">
      <c r="A55" s="3">
        <v>53</v>
      </c>
      <c r="B55" s="4" t="s">
        <v>359</v>
      </c>
      <c r="C55" s="5" t="s">
        <v>215</v>
      </c>
      <c r="D55" s="4" t="s">
        <v>299</v>
      </c>
      <c r="E55" s="3">
        <v>1150</v>
      </c>
      <c r="F55" s="3">
        <v>1350</v>
      </c>
      <c r="G55" s="36">
        <v>58269.505141388174</v>
      </c>
      <c r="H55" s="36">
        <v>92480.205655526996</v>
      </c>
      <c r="I55" s="36">
        <v>49535.28277634961</v>
      </c>
      <c r="J55" s="36">
        <f t="shared" si="11"/>
        <v>66761.664524421591</v>
      </c>
      <c r="K55" s="36">
        <f t="shared" si="0"/>
        <v>3805.4148778920307</v>
      </c>
      <c r="L55" s="36">
        <f t="shared" si="1"/>
        <v>15.355182840616965</v>
      </c>
      <c r="M55" s="36">
        <v>0</v>
      </c>
      <c r="N55" s="36">
        <v>0</v>
      </c>
      <c r="O55" s="36">
        <v>0</v>
      </c>
      <c r="P55" s="36">
        <f t="shared" si="12"/>
        <v>0</v>
      </c>
      <c r="Q55" s="36">
        <f t="shared" si="2"/>
        <v>0</v>
      </c>
      <c r="R55" s="40">
        <f t="shared" si="3"/>
        <v>0</v>
      </c>
      <c r="S55" s="45">
        <v>2966</v>
      </c>
      <c r="T55" s="45">
        <v>2339</v>
      </c>
      <c r="U55" s="45">
        <v>5075</v>
      </c>
      <c r="V55" s="37">
        <f t="shared" si="15"/>
        <v>3460</v>
      </c>
      <c r="W55" s="37">
        <f t="shared" si="4"/>
        <v>462.94800000000004</v>
      </c>
      <c r="X55" s="38">
        <f t="shared" si="5"/>
        <v>0.62280000000000002</v>
      </c>
      <c r="Y55" s="37">
        <f t="shared" si="6"/>
        <v>70221.664524421591</v>
      </c>
      <c r="Z55" s="37">
        <f t="shared" si="7"/>
        <v>4268.3628778920311</v>
      </c>
      <c r="AA55" s="38">
        <f t="shared" si="8"/>
        <v>15.977982840616965</v>
      </c>
      <c r="AB55" s="24">
        <f t="shared" si="9"/>
        <v>75688.464524421594</v>
      </c>
      <c r="AC55" s="12">
        <f t="shared" si="14"/>
        <v>56.065529277349327</v>
      </c>
    </row>
    <row r="56" spans="1:29" ht="18" customHeight="1" x14ac:dyDescent="0.2">
      <c r="A56" s="3">
        <v>54</v>
      </c>
      <c r="B56" s="4" t="s">
        <v>421</v>
      </c>
      <c r="C56" s="5" t="s">
        <v>264</v>
      </c>
      <c r="D56" s="4" t="s">
        <v>150</v>
      </c>
      <c r="E56" s="3">
        <v>1988</v>
      </c>
      <c r="F56" s="3">
        <v>3235</v>
      </c>
      <c r="G56" s="36">
        <v>95717.342767295588</v>
      </c>
      <c r="H56" s="36">
        <v>12780.007146941109</v>
      </c>
      <c r="I56" s="36">
        <v>11078.349056603773</v>
      </c>
      <c r="J56" s="36">
        <f t="shared" si="11"/>
        <v>39858.566323613486</v>
      </c>
      <c r="K56" s="36">
        <f t="shared" si="0"/>
        <v>2271.9382804459688</v>
      </c>
      <c r="L56" s="36">
        <f t="shared" si="1"/>
        <v>9.1674702544311018</v>
      </c>
      <c r="M56" s="36">
        <v>0</v>
      </c>
      <c r="N56" s="36">
        <v>0</v>
      </c>
      <c r="O56" s="36">
        <v>0</v>
      </c>
      <c r="P56" s="36">
        <f t="shared" si="12"/>
        <v>0</v>
      </c>
      <c r="Q56" s="36">
        <f t="shared" si="2"/>
        <v>0</v>
      </c>
      <c r="R56" s="40">
        <f t="shared" si="3"/>
        <v>0</v>
      </c>
      <c r="S56" s="48">
        <v>24558</v>
      </c>
      <c r="T56" s="48">
        <v>22764</v>
      </c>
      <c r="U56" s="48">
        <v>26353</v>
      </c>
      <c r="V56" s="37">
        <f t="shared" si="15"/>
        <v>24558.333333333332</v>
      </c>
      <c r="W56" s="37">
        <f t="shared" si="4"/>
        <v>3285.9049999999997</v>
      </c>
      <c r="X56" s="38">
        <f t="shared" si="5"/>
        <v>4.4204999999999997</v>
      </c>
      <c r="Y56" s="37">
        <f t="shared" si="6"/>
        <v>64416.899656946815</v>
      </c>
      <c r="Z56" s="37">
        <f t="shared" si="7"/>
        <v>5557.843280445968</v>
      </c>
      <c r="AA56" s="38">
        <f t="shared" si="8"/>
        <v>13.587970254431102</v>
      </c>
      <c r="AB56" s="24">
        <f t="shared" si="9"/>
        <v>103219.06632361349</v>
      </c>
      <c r="AC56" s="12">
        <f t="shared" si="14"/>
        <v>31.906975679633227</v>
      </c>
    </row>
    <row r="57" spans="1:29" ht="17" x14ac:dyDescent="0.2">
      <c r="A57" s="3">
        <v>55</v>
      </c>
      <c r="B57" s="4" t="s">
        <v>527</v>
      </c>
      <c r="C57" s="5" t="s">
        <v>222</v>
      </c>
      <c r="D57" s="4" t="s">
        <v>105</v>
      </c>
      <c r="E57" s="3">
        <v>1973</v>
      </c>
      <c r="F57" s="3">
        <v>234</v>
      </c>
      <c r="G57" s="36">
        <v>21046</v>
      </c>
      <c r="H57" s="36">
        <v>26638</v>
      </c>
      <c r="I57" s="36">
        <v>108022</v>
      </c>
      <c r="J57" s="36">
        <f t="shared" si="11"/>
        <v>51902</v>
      </c>
      <c r="K57" s="36">
        <f t="shared" si="0"/>
        <v>2958.4140000000002</v>
      </c>
      <c r="L57" s="36">
        <f t="shared" si="1"/>
        <v>11.93746</v>
      </c>
      <c r="M57" s="36">
        <v>0</v>
      </c>
      <c r="N57" s="36">
        <v>0</v>
      </c>
      <c r="O57" s="36">
        <v>0</v>
      </c>
      <c r="P57" s="36">
        <f t="shared" si="12"/>
        <v>0</v>
      </c>
      <c r="Q57" s="36">
        <f t="shared" si="2"/>
        <v>0</v>
      </c>
      <c r="R57" s="40">
        <f t="shared" si="3"/>
        <v>0</v>
      </c>
      <c r="S57" s="45">
        <v>4906</v>
      </c>
      <c r="T57" s="45">
        <v>3237</v>
      </c>
      <c r="U57" s="45">
        <v>3712</v>
      </c>
      <c r="V57" s="37">
        <f t="shared" si="15"/>
        <v>3951.6666666666665</v>
      </c>
      <c r="W57" s="37">
        <f t="shared" si="4"/>
        <v>528.73299999999995</v>
      </c>
      <c r="X57" s="38">
        <f t="shared" si="5"/>
        <v>0.71130000000000004</v>
      </c>
      <c r="Y57" s="37">
        <f t="shared" si="6"/>
        <v>55853.666666666664</v>
      </c>
      <c r="Z57" s="37">
        <f t="shared" si="7"/>
        <v>3487.1469999999999</v>
      </c>
      <c r="AA57" s="38">
        <f t="shared" si="8"/>
        <v>12.648759999999999</v>
      </c>
      <c r="AB57" s="24">
        <f t="shared" si="9"/>
        <v>62097.3</v>
      </c>
      <c r="AC57" s="12">
        <f t="shared" si="14"/>
        <v>265.37307692307695</v>
      </c>
    </row>
    <row r="58" spans="1:29" ht="17" x14ac:dyDescent="0.2">
      <c r="A58" s="3">
        <v>56</v>
      </c>
      <c r="B58" s="4" t="s">
        <v>486</v>
      </c>
      <c r="C58" s="5" t="s">
        <v>191</v>
      </c>
      <c r="D58" s="4" t="s">
        <v>192</v>
      </c>
      <c r="E58" s="3">
        <v>1987</v>
      </c>
      <c r="F58" s="3">
        <v>184</v>
      </c>
      <c r="G58" s="36">
        <v>18016</v>
      </c>
      <c r="H58" s="36">
        <v>43080</v>
      </c>
      <c r="I58" s="36">
        <v>61041</v>
      </c>
      <c r="J58" s="36">
        <f t="shared" si="11"/>
        <v>40712.333333333336</v>
      </c>
      <c r="K58" s="36">
        <f t="shared" si="0"/>
        <v>2320.6030000000001</v>
      </c>
      <c r="L58" s="36">
        <f t="shared" si="1"/>
        <v>9.3638366666666677</v>
      </c>
      <c r="M58" s="36">
        <v>0</v>
      </c>
      <c r="N58" s="36">
        <v>0</v>
      </c>
      <c r="O58" s="36">
        <v>0</v>
      </c>
      <c r="P58" s="36">
        <f t="shared" si="12"/>
        <v>0</v>
      </c>
      <c r="Q58" s="36">
        <f t="shared" si="2"/>
        <v>0</v>
      </c>
      <c r="R58" s="40">
        <f t="shared" si="3"/>
        <v>0</v>
      </c>
      <c r="S58" s="48">
        <v>13286</v>
      </c>
      <c r="T58" s="48">
        <v>10346</v>
      </c>
      <c r="U58" s="48">
        <v>13208</v>
      </c>
      <c r="V58" s="37">
        <f t="shared" si="15"/>
        <v>12280</v>
      </c>
      <c r="W58" s="37">
        <f t="shared" si="4"/>
        <v>1643.0640000000001</v>
      </c>
      <c r="X58" s="38">
        <f t="shared" si="5"/>
        <v>2.2103999999999999</v>
      </c>
      <c r="Y58" s="37">
        <f t="shared" si="6"/>
        <v>52992.333333333336</v>
      </c>
      <c r="Z58" s="37">
        <f t="shared" si="7"/>
        <v>3963.6670000000004</v>
      </c>
      <c r="AA58" s="38">
        <f t="shared" si="8"/>
        <v>11.574236666666668</v>
      </c>
      <c r="AB58" s="24">
        <f t="shared" si="9"/>
        <v>72394.733333333337</v>
      </c>
      <c r="AC58" s="12">
        <f t="shared" si="14"/>
        <v>393.44963768115946</v>
      </c>
    </row>
    <row r="59" spans="1:29" ht="17" x14ac:dyDescent="0.2">
      <c r="A59" s="3">
        <v>57</v>
      </c>
      <c r="B59" s="4" t="s">
        <v>483</v>
      </c>
      <c r="C59" s="5" t="s">
        <v>1</v>
      </c>
      <c r="D59" s="4" t="s">
        <v>2</v>
      </c>
      <c r="E59" s="3">
        <v>1987</v>
      </c>
      <c r="F59" s="3">
        <v>275</v>
      </c>
      <c r="G59" s="36">
        <v>42297.73061104583</v>
      </c>
      <c r="H59" s="36">
        <v>54692.038777908347</v>
      </c>
      <c r="I59" s="36">
        <v>36692.787896592243</v>
      </c>
      <c r="J59" s="36">
        <f t="shared" si="11"/>
        <v>44560.852428515478</v>
      </c>
      <c r="K59" s="36">
        <f t="shared" si="0"/>
        <v>2539.9685884253822</v>
      </c>
      <c r="L59" s="36">
        <f t="shared" si="1"/>
        <v>10.248996058558559</v>
      </c>
      <c r="M59" s="36">
        <v>0</v>
      </c>
      <c r="N59" s="36">
        <v>0</v>
      </c>
      <c r="O59" s="36">
        <v>0</v>
      </c>
      <c r="P59" s="36">
        <f t="shared" si="12"/>
        <v>0</v>
      </c>
      <c r="Q59" s="36">
        <f t="shared" si="2"/>
        <v>0</v>
      </c>
      <c r="R59" s="40">
        <f t="shared" si="3"/>
        <v>0</v>
      </c>
      <c r="S59" s="45">
        <v>10081.044359576968</v>
      </c>
      <c r="T59" s="45">
        <v>5094.7708578143365</v>
      </c>
      <c r="U59" s="45">
        <v>9616.032608695652</v>
      </c>
      <c r="V59" s="37">
        <f t="shared" si="15"/>
        <v>8263.9492753623181</v>
      </c>
      <c r="W59" s="37">
        <f t="shared" si="4"/>
        <v>1105.7164130434783</v>
      </c>
      <c r="X59" s="38">
        <f t="shared" si="5"/>
        <v>1.4875108695652173</v>
      </c>
      <c r="Y59" s="37">
        <f t="shared" si="6"/>
        <v>52824.801703877798</v>
      </c>
      <c r="Z59" s="37">
        <f t="shared" si="7"/>
        <v>3645.6850014688607</v>
      </c>
      <c r="AA59" s="38">
        <f t="shared" si="8"/>
        <v>11.736506928123775</v>
      </c>
      <c r="AB59" s="24">
        <f t="shared" si="9"/>
        <v>65881.841558950255</v>
      </c>
      <c r="AC59" s="12">
        <f t="shared" si="14"/>
        <v>239.5703329416373</v>
      </c>
    </row>
    <row r="60" spans="1:29" ht="17" x14ac:dyDescent="0.2">
      <c r="A60" s="3">
        <v>58</v>
      </c>
      <c r="B60" s="4" t="s">
        <v>527</v>
      </c>
      <c r="C60" s="5" t="s">
        <v>428</v>
      </c>
      <c r="D60" s="4" t="s">
        <v>429</v>
      </c>
      <c r="E60" s="3">
        <v>2020</v>
      </c>
      <c r="F60" s="3">
        <v>1588</v>
      </c>
      <c r="G60" s="36">
        <v>0</v>
      </c>
      <c r="H60" s="36">
        <v>0</v>
      </c>
      <c r="I60" s="36">
        <v>0</v>
      </c>
      <c r="J60" s="36">
        <f t="shared" si="11"/>
        <v>0</v>
      </c>
      <c r="K60" s="36">
        <f t="shared" si="0"/>
        <v>0</v>
      </c>
      <c r="L60" s="36">
        <f t="shared" si="1"/>
        <v>0</v>
      </c>
      <c r="M60" s="36">
        <v>0</v>
      </c>
      <c r="N60" s="36">
        <v>0</v>
      </c>
      <c r="O60" s="36">
        <v>0</v>
      </c>
      <c r="P60" s="36">
        <f t="shared" si="12"/>
        <v>0</v>
      </c>
      <c r="Q60" s="36">
        <f t="shared" si="2"/>
        <v>0</v>
      </c>
      <c r="R60" s="40">
        <f t="shared" si="3"/>
        <v>0</v>
      </c>
      <c r="S60" s="45">
        <v>64558</v>
      </c>
      <c r="T60" s="45">
        <v>37256</v>
      </c>
      <c r="U60" s="45">
        <v>49410</v>
      </c>
      <c r="V60" s="37">
        <f t="shared" si="15"/>
        <v>50408</v>
      </c>
      <c r="W60" s="37">
        <f t="shared" si="4"/>
        <v>6744.5904</v>
      </c>
      <c r="X60" s="38">
        <f t="shared" si="5"/>
        <v>9.0734399999999997</v>
      </c>
      <c r="Y60" s="37">
        <f t="shared" si="6"/>
        <v>50408</v>
      </c>
      <c r="Z60" s="37">
        <f t="shared" si="7"/>
        <v>6744.5904</v>
      </c>
      <c r="AA60" s="38">
        <f t="shared" si="8"/>
        <v>9.0734399999999997</v>
      </c>
      <c r="AB60" s="24">
        <f t="shared" si="9"/>
        <v>130052.64</v>
      </c>
      <c r="AC60" s="12">
        <f t="shared" si="14"/>
        <v>81.897128463476065</v>
      </c>
    </row>
    <row r="61" spans="1:29" ht="17" x14ac:dyDescent="0.2">
      <c r="A61" s="3">
        <v>59</v>
      </c>
      <c r="B61" s="4" t="s">
        <v>480</v>
      </c>
      <c r="C61" s="5" t="s">
        <v>220</v>
      </c>
      <c r="D61" s="4" t="s">
        <v>221</v>
      </c>
      <c r="E61" s="3">
        <v>1980</v>
      </c>
      <c r="F61" s="3">
        <v>287</v>
      </c>
      <c r="G61" s="36">
        <v>0</v>
      </c>
      <c r="H61" s="36">
        <v>0</v>
      </c>
      <c r="I61" s="36">
        <v>0</v>
      </c>
      <c r="J61" s="36">
        <f t="shared" si="11"/>
        <v>0</v>
      </c>
      <c r="K61" s="36">
        <f t="shared" si="0"/>
        <v>0</v>
      </c>
      <c r="L61" s="36">
        <f t="shared" si="1"/>
        <v>0</v>
      </c>
      <c r="M61" s="36">
        <v>0</v>
      </c>
      <c r="N61" s="36">
        <v>0</v>
      </c>
      <c r="O61" s="36">
        <v>0</v>
      </c>
      <c r="P61" s="36">
        <f t="shared" si="12"/>
        <v>0</v>
      </c>
      <c r="Q61" s="36">
        <f t="shared" si="2"/>
        <v>0</v>
      </c>
      <c r="R61" s="40">
        <f t="shared" si="3"/>
        <v>0</v>
      </c>
      <c r="S61" s="45">
        <v>43567</v>
      </c>
      <c r="T61" s="45">
        <v>48356</v>
      </c>
      <c r="U61" s="45">
        <v>49442</v>
      </c>
      <c r="V61" s="37">
        <f t="shared" si="15"/>
        <v>47121.666666666664</v>
      </c>
      <c r="W61" s="37">
        <f t="shared" si="4"/>
        <v>6304.8789999999999</v>
      </c>
      <c r="X61" s="38">
        <f t="shared" si="5"/>
        <v>8.4818999999999996</v>
      </c>
      <c r="Y61" s="37">
        <f t="shared" si="6"/>
        <v>47121.666666666664</v>
      </c>
      <c r="Z61" s="37">
        <f t="shared" si="7"/>
        <v>6304.8789999999999</v>
      </c>
      <c r="AA61" s="38">
        <f t="shared" si="8"/>
        <v>8.4818999999999996</v>
      </c>
      <c r="AB61" s="24">
        <f t="shared" si="9"/>
        <v>121573.9</v>
      </c>
      <c r="AC61" s="12">
        <f t="shared" si="14"/>
        <v>423.60243902439021</v>
      </c>
    </row>
    <row r="62" spans="1:29" ht="17" x14ac:dyDescent="0.2">
      <c r="A62" s="3">
        <v>60</v>
      </c>
      <c r="B62" s="4" t="s">
        <v>480</v>
      </c>
      <c r="C62" s="5" t="s">
        <v>119</v>
      </c>
      <c r="D62" s="4" t="s">
        <v>442</v>
      </c>
      <c r="E62" s="3">
        <v>1986</v>
      </c>
      <c r="F62" s="3">
        <v>208</v>
      </c>
      <c r="G62" s="36">
        <v>0</v>
      </c>
      <c r="H62" s="36">
        <v>0</v>
      </c>
      <c r="I62" s="36">
        <v>0</v>
      </c>
      <c r="J62" s="36">
        <f t="shared" si="11"/>
        <v>0</v>
      </c>
      <c r="K62" s="36">
        <f t="shared" si="0"/>
        <v>0</v>
      </c>
      <c r="L62" s="36">
        <f t="shared" si="1"/>
        <v>0</v>
      </c>
      <c r="M62" s="36">
        <v>0</v>
      </c>
      <c r="N62" s="36">
        <v>0</v>
      </c>
      <c r="O62" s="36">
        <v>0</v>
      </c>
      <c r="P62" s="36">
        <f t="shared" si="12"/>
        <v>0</v>
      </c>
      <c r="Q62" s="36">
        <f t="shared" si="2"/>
        <v>0</v>
      </c>
      <c r="R62" s="40">
        <f t="shared" si="3"/>
        <v>0</v>
      </c>
      <c r="S62" s="45">
        <v>46221</v>
      </c>
      <c r="T62" s="45">
        <v>34745</v>
      </c>
      <c r="U62" s="45">
        <v>52988</v>
      </c>
      <c r="V62" s="37">
        <f t="shared" si="15"/>
        <v>44651.333333333336</v>
      </c>
      <c r="W62" s="37">
        <f t="shared" si="4"/>
        <v>5974.3484000000008</v>
      </c>
      <c r="X62" s="38">
        <f t="shared" si="5"/>
        <v>8.0372400000000006</v>
      </c>
      <c r="Y62" s="37">
        <f t="shared" si="6"/>
        <v>44651.333333333336</v>
      </c>
      <c r="Z62" s="37">
        <f t="shared" si="7"/>
        <v>5974.3484000000008</v>
      </c>
      <c r="AA62" s="38">
        <f t="shared" si="8"/>
        <v>8.0372400000000006</v>
      </c>
      <c r="AB62" s="24">
        <f t="shared" si="9"/>
        <v>115200.44</v>
      </c>
      <c r="AC62" s="12">
        <f t="shared" si="14"/>
        <v>553.84826923076923</v>
      </c>
    </row>
    <row r="63" spans="1:29" ht="17" x14ac:dyDescent="0.2">
      <c r="A63" s="3">
        <v>61</v>
      </c>
      <c r="B63" s="4" t="s">
        <v>342</v>
      </c>
      <c r="C63" s="5" t="s">
        <v>357</v>
      </c>
      <c r="D63" s="4" t="s">
        <v>358</v>
      </c>
      <c r="E63" s="3">
        <v>1988</v>
      </c>
      <c r="F63" s="3">
        <v>392</v>
      </c>
      <c r="G63" s="36">
        <v>0</v>
      </c>
      <c r="H63" s="36">
        <v>0</v>
      </c>
      <c r="I63" s="36">
        <v>0</v>
      </c>
      <c r="J63" s="36">
        <f t="shared" si="11"/>
        <v>0</v>
      </c>
      <c r="K63" s="36">
        <f t="shared" si="0"/>
        <v>0</v>
      </c>
      <c r="L63" s="36">
        <f t="shared" si="1"/>
        <v>0</v>
      </c>
      <c r="M63" s="36">
        <v>0</v>
      </c>
      <c r="N63" s="36">
        <v>0</v>
      </c>
      <c r="O63" s="36">
        <v>0</v>
      </c>
      <c r="P63" s="36">
        <f t="shared" si="12"/>
        <v>0</v>
      </c>
      <c r="Q63" s="36">
        <f t="shared" si="2"/>
        <v>0</v>
      </c>
      <c r="R63" s="40">
        <f t="shared" si="3"/>
        <v>0</v>
      </c>
      <c r="S63" s="48">
        <v>49027</v>
      </c>
      <c r="T63" s="48">
        <v>28222</v>
      </c>
      <c r="U63" s="48">
        <v>55028</v>
      </c>
      <c r="V63" s="37">
        <f t="shared" si="15"/>
        <v>44092.333333333336</v>
      </c>
      <c r="W63" s="37">
        <f t="shared" si="4"/>
        <v>5899.5542000000005</v>
      </c>
      <c r="X63" s="38">
        <f t="shared" si="5"/>
        <v>7.9366200000000013</v>
      </c>
      <c r="Y63" s="37">
        <f t="shared" si="6"/>
        <v>44092.333333333336</v>
      </c>
      <c r="Z63" s="37">
        <f t="shared" si="7"/>
        <v>5899.5542000000005</v>
      </c>
      <c r="AA63" s="38">
        <f t="shared" si="8"/>
        <v>7.9366200000000013</v>
      </c>
      <c r="AB63" s="24">
        <f t="shared" si="9"/>
        <v>113758.22000000002</v>
      </c>
      <c r="AC63" s="12">
        <f t="shared" si="14"/>
        <v>290.19954081632659</v>
      </c>
    </row>
    <row r="64" spans="1:29" ht="17" x14ac:dyDescent="0.2">
      <c r="A64" s="3">
        <v>62</v>
      </c>
      <c r="B64" s="4" t="s">
        <v>359</v>
      </c>
      <c r="C64" s="5" t="s">
        <v>117</v>
      </c>
      <c r="D64" s="4" t="s">
        <v>281</v>
      </c>
      <c r="E64" s="3">
        <v>1993</v>
      </c>
      <c r="F64" s="3">
        <v>79.3</v>
      </c>
      <c r="G64" s="36">
        <v>22294</v>
      </c>
      <c r="H64" s="36">
        <v>33902</v>
      </c>
      <c r="I64" s="36">
        <v>62032</v>
      </c>
      <c r="J64" s="36">
        <f t="shared" si="11"/>
        <v>39409.333333333336</v>
      </c>
      <c r="K64" s="36">
        <f t="shared" si="0"/>
        <v>2246.3320000000003</v>
      </c>
      <c r="L64" s="36">
        <f t="shared" si="1"/>
        <v>9.0641466666666677</v>
      </c>
      <c r="M64" s="36">
        <v>0</v>
      </c>
      <c r="N64" s="36">
        <v>0</v>
      </c>
      <c r="O64" s="36">
        <v>0</v>
      </c>
      <c r="P64" s="36">
        <f t="shared" si="12"/>
        <v>0</v>
      </c>
      <c r="Q64" s="36">
        <f t="shared" si="2"/>
        <v>0</v>
      </c>
      <c r="R64" s="40">
        <f t="shared" si="3"/>
        <v>0</v>
      </c>
      <c r="S64" s="45">
        <v>3920</v>
      </c>
      <c r="T64" s="45">
        <v>3458</v>
      </c>
      <c r="U64" s="45">
        <v>6503</v>
      </c>
      <c r="V64" s="37">
        <f t="shared" si="15"/>
        <v>4627</v>
      </c>
      <c r="W64" s="37">
        <f t="shared" si="4"/>
        <v>619.09260000000006</v>
      </c>
      <c r="X64" s="38">
        <f t="shared" si="5"/>
        <v>0.83286000000000004</v>
      </c>
      <c r="Y64" s="37">
        <f t="shared" si="6"/>
        <v>44036.333333333336</v>
      </c>
      <c r="Z64" s="37">
        <f t="shared" si="7"/>
        <v>2865.4246000000003</v>
      </c>
      <c r="AA64" s="38">
        <f t="shared" si="8"/>
        <v>9.8970066666666678</v>
      </c>
      <c r="AB64" s="24">
        <f t="shared" si="9"/>
        <v>51346.993333333332</v>
      </c>
      <c r="AC64" s="12">
        <f t="shared" si="14"/>
        <v>647.50306851618325</v>
      </c>
    </row>
    <row r="65" spans="1:29" ht="17" x14ac:dyDescent="0.2">
      <c r="A65" s="3">
        <v>63</v>
      </c>
      <c r="B65" s="4" t="s">
        <v>480</v>
      </c>
      <c r="C65" s="5" t="s">
        <v>514</v>
      </c>
      <c r="D65" s="4" t="s">
        <v>515</v>
      </c>
      <c r="E65" s="3">
        <v>1979</v>
      </c>
      <c r="F65" s="3">
        <v>1349</v>
      </c>
      <c r="G65" s="36">
        <v>0</v>
      </c>
      <c r="H65" s="36">
        <v>0</v>
      </c>
      <c r="I65" s="36">
        <v>0</v>
      </c>
      <c r="J65" s="36">
        <f t="shared" si="11"/>
        <v>0</v>
      </c>
      <c r="K65" s="36">
        <f t="shared" si="0"/>
        <v>0</v>
      </c>
      <c r="L65" s="36">
        <f t="shared" si="1"/>
        <v>0</v>
      </c>
      <c r="M65" s="36">
        <v>0</v>
      </c>
      <c r="N65" s="36">
        <v>0</v>
      </c>
      <c r="O65" s="36">
        <v>0</v>
      </c>
      <c r="P65" s="36">
        <f t="shared" si="12"/>
        <v>0</v>
      </c>
      <c r="Q65" s="36">
        <f t="shared" si="2"/>
        <v>0</v>
      </c>
      <c r="R65" s="40">
        <f t="shared" si="3"/>
        <v>0</v>
      </c>
      <c r="S65" s="45">
        <v>52224</v>
      </c>
      <c r="T65" s="45">
        <v>25391</v>
      </c>
      <c r="U65" s="45">
        <v>51534</v>
      </c>
      <c r="V65" s="37">
        <f t="shared" si="15"/>
        <v>43049.666666666664</v>
      </c>
      <c r="W65" s="37">
        <f t="shared" si="4"/>
        <v>5760.0454</v>
      </c>
      <c r="X65" s="38">
        <f t="shared" si="5"/>
        <v>7.7489400000000002</v>
      </c>
      <c r="Y65" s="37">
        <f t="shared" si="6"/>
        <v>43049.666666666664</v>
      </c>
      <c r="Z65" s="37">
        <f t="shared" si="7"/>
        <v>5760.0454</v>
      </c>
      <c r="AA65" s="38">
        <f t="shared" si="8"/>
        <v>7.7489400000000002</v>
      </c>
      <c r="AB65" s="24">
        <f t="shared" si="9"/>
        <v>111068.14</v>
      </c>
      <c r="AC65" s="12">
        <f t="shared" si="14"/>
        <v>82.333684210526314</v>
      </c>
    </row>
    <row r="66" spans="1:29" ht="15" customHeight="1" x14ac:dyDescent="0.2">
      <c r="A66" s="3">
        <v>64</v>
      </c>
      <c r="B66" s="4" t="s">
        <v>342</v>
      </c>
      <c r="C66" s="5" t="s">
        <v>52</v>
      </c>
      <c r="D66" s="4" t="s">
        <v>49</v>
      </c>
      <c r="E66" s="3">
        <v>2002</v>
      </c>
      <c r="F66" s="3">
        <v>92.5</v>
      </c>
      <c r="G66" s="36">
        <v>42150</v>
      </c>
      <c r="H66" s="36">
        <v>41107</v>
      </c>
      <c r="I66" s="36">
        <v>42963</v>
      </c>
      <c r="J66" s="36">
        <f t="shared" si="11"/>
        <v>42073.333333333336</v>
      </c>
      <c r="K66" s="36">
        <f t="shared" si="0"/>
        <v>2398.1800000000003</v>
      </c>
      <c r="L66" s="36">
        <f t="shared" si="1"/>
        <v>9.6768666666666672</v>
      </c>
      <c r="M66" s="36">
        <v>0</v>
      </c>
      <c r="N66" s="36">
        <v>0</v>
      </c>
      <c r="O66" s="36">
        <v>0</v>
      </c>
      <c r="P66" s="36">
        <f t="shared" si="12"/>
        <v>0</v>
      </c>
      <c r="Q66" s="36">
        <f t="shared" si="2"/>
        <v>0</v>
      </c>
      <c r="R66" s="40">
        <f t="shared" si="3"/>
        <v>0</v>
      </c>
      <c r="S66" s="47">
        <v>0</v>
      </c>
      <c r="T66" s="47">
        <v>0</v>
      </c>
      <c r="U66" s="47">
        <v>0</v>
      </c>
      <c r="V66" s="37">
        <f t="shared" si="15"/>
        <v>0</v>
      </c>
      <c r="W66" s="37">
        <f t="shared" si="4"/>
        <v>0</v>
      </c>
      <c r="X66" s="38">
        <f t="shared" si="5"/>
        <v>0</v>
      </c>
      <c r="Y66" s="37">
        <f t="shared" si="6"/>
        <v>42073.333333333336</v>
      </c>
      <c r="Z66" s="37">
        <f t="shared" si="7"/>
        <v>2398.1800000000003</v>
      </c>
      <c r="AA66" s="38">
        <f t="shared" si="8"/>
        <v>9.6768666666666672</v>
      </c>
      <c r="AB66" s="24">
        <f t="shared" si="9"/>
        <v>42073.333333333336</v>
      </c>
      <c r="AC66" s="12">
        <f t="shared" si="14"/>
        <v>454.84684684684686</v>
      </c>
    </row>
    <row r="67" spans="1:29" ht="17" x14ac:dyDescent="0.2">
      <c r="A67" s="3">
        <v>65</v>
      </c>
      <c r="B67" s="4" t="s">
        <v>483</v>
      </c>
      <c r="C67" s="5" t="s">
        <v>506</v>
      </c>
      <c r="D67" s="4" t="s">
        <v>240</v>
      </c>
      <c r="E67" s="3">
        <v>1983</v>
      </c>
      <c r="F67" s="3">
        <v>93.75</v>
      </c>
      <c r="G67" s="36">
        <v>38355</v>
      </c>
      <c r="H67" s="36">
        <v>31042</v>
      </c>
      <c r="I67" s="36">
        <v>40922</v>
      </c>
      <c r="J67" s="36">
        <f t="shared" si="11"/>
        <v>36773</v>
      </c>
      <c r="K67" s="36">
        <f t="shared" ref="K67:K130" si="16">J67*0.057</f>
        <v>2096.0610000000001</v>
      </c>
      <c r="L67" s="36">
        <f t="shared" ref="L67:L130" si="17">J67*230/1000000</f>
        <v>8.4577899999999993</v>
      </c>
      <c r="M67" s="36">
        <v>0</v>
      </c>
      <c r="N67" s="36">
        <v>0</v>
      </c>
      <c r="O67" s="36">
        <v>0</v>
      </c>
      <c r="P67" s="36">
        <f t="shared" si="12"/>
        <v>0</v>
      </c>
      <c r="Q67" s="36">
        <f t="shared" ref="Q67:Q130" si="18">P67*0.0677</f>
        <v>0</v>
      </c>
      <c r="R67" s="40">
        <f t="shared" ref="R67:R130" si="19">P67*(100/1000000)</f>
        <v>0</v>
      </c>
      <c r="S67" s="45">
        <v>3631</v>
      </c>
      <c r="T67" s="45">
        <v>4466</v>
      </c>
      <c r="U67" s="45">
        <v>5124</v>
      </c>
      <c r="V67" s="37">
        <f t="shared" si="15"/>
        <v>4407</v>
      </c>
      <c r="W67" s="37">
        <f t="shared" ref="W67:W130" si="20">V67*0.1338</f>
        <v>589.65660000000003</v>
      </c>
      <c r="X67" s="38">
        <f t="shared" ref="X67:X130" si="21">V67*(180/1000000)</f>
        <v>0.79326000000000008</v>
      </c>
      <c r="Y67" s="37">
        <f t="shared" ref="Y67:Y130" si="22">J67+P67+V67</f>
        <v>41180</v>
      </c>
      <c r="Z67" s="37">
        <f t="shared" ref="Z67:Z130" si="23">K67+Q67+W67</f>
        <v>2685.7175999999999</v>
      </c>
      <c r="AA67" s="38">
        <f t="shared" ref="AA67:AA130" si="24">L67+R67+X67</f>
        <v>9.2510499999999993</v>
      </c>
      <c r="AB67" s="24">
        <f t="shared" ref="AB67:AB130" si="25">J67+P67+2.58*V67</f>
        <v>48143.06</v>
      </c>
      <c r="AC67" s="12">
        <f t="shared" ref="AC67:AC98" si="26">AB67/F67</f>
        <v>513.52597333333335</v>
      </c>
    </row>
    <row r="68" spans="1:29" ht="17" customHeight="1" x14ac:dyDescent="0.2">
      <c r="A68" s="3">
        <v>66</v>
      </c>
      <c r="B68" s="4" t="s">
        <v>477</v>
      </c>
      <c r="C68" s="5" t="s">
        <v>210</v>
      </c>
      <c r="D68" s="4" t="s">
        <v>317</v>
      </c>
      <c r="E68" s="3">
        <v>1985</v>
      </c>
      <c r="F68" s="3">
        <v>1257</v>
      </c>
      <c r="G68" s="36">
        <v>0</v>
      </c>
      <c r="H68" s="36">
        <v>0</v>
      </c>
      <c r="I68" s="36">
        <v>0</v>
      </c>
      <c r="J68" s="36">
        <f t="shared" ref="J68:J131" si="27">(G68+H68+I68)/3</f>
        <v>0</v>
      </c>
      <c r="K68" s="36">
        <f t="shared" si="16"/>
        <v>0</v>
      </c>
      <c r="L68" s="36">
        <f t="shared" si="17"/>
        <v>0</v>
      </c>
      <c r="M68" s="36">
        <v>0</v>
      </c>
      <c r="N68" s="36">
        <v>0</v>
      </c>
      <c r="O68" s="36">
        <v>0</v>
      </c>
      <c r="P68" s="36">
        <f t="shared" ref="P68:P131" si="28">(M68+N68+O68)/3</f>
        <v>0</v>
      </c>
      <c r="Q68" s="36">
        <f t="shared" si="18"/>
        <v>0</v>
      </c>
      <c r="R68" s="40">
        <f t="shared" si="19"/>
        <v>0</v>
      </c>
      <c r="S68" s="48">
        <v>49236</v>
      </c>
      <c r="T68" s="48">
        <v>37635</v>
      </c>
      <c r="U68" s="48">
        <v>36214</v>
      </c>
      <c r="V68" s="37">
        <f t="shared" ref="V68:V99" si="29">(S68+T68+U68)/3</f>
        <v>41028.333333333336</v>
      </c>
      <c r="W68" s="37">
        <f t="shared" si="20"/>
        <v>5489.5910000000003</v>
      </c>
      <c r="X68" s="38">
        <f t="shared" si="21"/>
        <v>7.3851000000000013</v>
      </c>
      <c r="Y68" s="37">
        <f t="shared" si="22"/>
        <v>41028.333333333336</v>
      </c>
      <c r="Z68" s="37">
        <f t="shared" si="23"/>
        <v>5489.5910000000003</v>
      </c>
      <c r="AA68" s="38">
        <f t="shared" si="24"/>
        <v>7.3851000000000013</v>
      </c>
      <c r="AB68" s="24">
        <f t="shared" si="25"/>
        <v>105853.1</v>
      </c>
      <c r="AC68" s="12">
        <f t="shared" si="26"/>
        <v>84.210898965791571</v>
      </c>
    </row>
    <row r="69" spans="1:29" ht="17" x14ac:dyDescent="0.2">
      <c r="A69" s="3">
        <v>67</v>
      </c>
      <c r="B69" s="4" t="s">
        <v>477</v>
      </c>
      <c r="C69" s="5" t="s">
        <v>355</v>
      </c>
      <c r="D69" s="4" t="s">
        <v>356</v>
      </c>
      <c r="E69" s="3">
        <v>2018</v>
      </c>
      <c r="F69" s="3">
        <v>940.5</v>
      </c>
      <c r="G69" s="36">
        <v>0</v>
      </c>
      <c r="H69" s="36">
        <v>0</v>
      </c>
      <c r="I69" s="36">
        <v>0</v>
      </c>
      <c r="J69" s="36">
        <f t="shared" si="27"/>
        <v>0</v>
      </c>
      <c r="K69" s="36">
        <f t="shared" si="16"/>
        <v>0</v>
      </c>
      <c r="L69" s="36">
        <f t="shared" si="17"/>
        <v>0</v>
      </c>
      <c r="M69" s="36">
        <v>0</v>
      </c>
      <c r="N69" s="36">
        <v>0</v>
      </c>
      <c r="O69" s="36">
        <v>0</v>
      </c>
      <c r="P69" s="36">
        <f t="shared" si="28"/>
        <v>0</v>
      </c>
      <c r="Q69" s="36">
        <f t="shared" si="18"/>
        <v>0</v>
      </c>
      <c r="R69" s="40">
        <f t="shared" si="19"/>
        <v>0</v>
      </c>
      <c r="S69" s="48">
        <v>48923</v>
      </c>
      <c r="T69" s="48">
        <v>26266</v>
      </c>
      <c r="U69" s="48">
        <v>44584</v>
      </c>
      <c r="V69" s="37">
        <f t="shared" si="29"/>
        <v>39924.333333333336</v>
      </c>
      <c r="W69" s="37">
        <f t="shared" si="20"/>
        <v>5341.8758000000007</v>
      </c>
      <c r="X69" s="38">
        <f t="shared" si="21"/>
        <v>7.1863800000000007</v>
      </c>
      <c r="Y69" s="37">
        <f t="shared" si="22"/>
        <v>39924.333333333336</v>
      </c>
      <c r="Z69" s="37">
        <f t="shared" si="23"/>
        <v>5341.8758000000007</v>
      </c>
      <c r="AA69" s="38">
        <f t="shared" si="24"/>
        <v>7.1863800000000007</v>
      </c>
      <c r="AB69" s="24">
        <f t="shared" si="25"/>
        <v>103004.78000000001</v>
      </c>
      <c r="AC69" s="12">
        <f t="shared" si="26"/>
        <v>109.52129718234983</v>
      </c>
    </row>
    <row r="70" spans="1:29" ht="17" x14ac:dyDescent="0.2">
      <c r="A70" s="3">
        <v>68</v>
      </c>
      <c r="B70" s="4" t="s">
        <v>486</v>
      </c>
      <c r="C70" s="5" t="s">
        <v>319</v>
      </c>
      <c r="D70" s="4" t="s">
        <v>325</v>
      </c>
      <c r="E70" s="3" t="s">
        <v>283</v>
      </c>
      <c r="F70" s="3">
        <v>275</v>
      </c>
      <c r="G70" s="36">
        <v>0</v>
      </c>
      <c r="H70" s="36">
        <v>0</v>
      </c>
      <c r="I70" s="36">
        <v>0</v>
      </c>
      <c r="J70" s="36">
        <f t="shared" si="27"/>
        <v>0</v>
      </c>
      <c r="K70" s="36">
        <f t="shared" si="16"/>
        <v>0</v>
      </c>
      <c r="L70" s="36">
        <f t="shared" si="17"/>
        <v>0</v>
      </c>
      <c r="M70" s="36">
        <v>37812.447648905552</v>
      </c>
      <c r="N70" s="36">
        <v>28957.633958971972</v>
      </c>
      <c r="O70" s="36">
        <v>41980.791363619559</v>
      </c>
      <c r="P70" s="36">
        <f t="shared" si="28"/>
        <v>36250.29099049903</v>
      </c>
      <c r="Q70" s="36">
        <f t="shared" si="18"/>
        <v>2454.1447000567841</v>
      </c>
      <c r="R70" s="40">
        <f t="shared" si="19"/>
        <v>3.625029099049903</v>
      </c>
      <c r="S70" s="45">
        <v>1835</v>
      </c>
      <c r="T70" s="45">
        <v>1317</v>
      </c>
      <c r="U70" s="45">
        <v>1370</v>
      </c>
      <c r="V70" s="37">
        <f t="shared" si="29"/>
        <v>1507.3333333333333</v>
      </c>
      <c r="W70" s="37">
        <f t="shared" si="20"/>
        <v>201.68119999999999</v>
      </c>
      <c r="X70" s="38">
        <f t="shared" si="21"/>
        <v>0.27132000000000001</v>
      </c>
      <c r="Y70" s="37">
        <f t="shared" si="22"/>
        <v>37757.624323832366</v>
      </c>
      <c r="Z70" s="37">
        <f t="shared" si="23"/>
        <v>2655.8259000567841</v>
      </c>
      <c r="AA70" s="38">
        <f t="shared" si="24"/>
        <v>3.8963490990499032</v>
      </c>
      <c r="AB70" s="24">
        <f t="shared" si="25"/>
        <v>40139.210990499028</v>
      </c>
      <c r="AC70" s="12">
        <f t="shared" si="26"/>
        <v>145.96076723817828</v>
      </c>
    </row>
    <row r="71" spans="1:29" ht="17" x14ac:dyDescent="0.2">
      <c r="A71" s="3">
        <v>69</v>
      </c>
      <c r="B71" s="4" t="s">
        <v>421</v>
      </c>
      <c r="C71" s="5" t="s">
        <v>171</v>
      </c>
      <c r="D71" s="4" t="s">
        <v>172</v>
      </c>
      <c r="E71" s="3">
        <v>2001</v>
      </c>
      <c r="F71" s="3">
        <v>94.43</v>
      </c>
      <c r="G71" s="36">
        <v>32365</v>
      </c>
      <c r="H71" s="36">
        <v>34260</v>
      </c>
      <c r="I71" s="36">
        <v>45262</v>
      </c>
      <c r="J71" s="36">
        <f t="shared" si="27"/>
        <v>37295.666666666664</v>
      </c>
      <c r="K71" s="36">
        <f t="shared" si="16"/>
        <v>2125.8530000000001</v>
      </c>
      <c r="L71" s="36">
        <f t="shared" si="17"/>
        <v>8.5780033333333314</v>
      </c>
      <c r="M71" s="36">
        <v>0</v>
      </c>
      <c r="N71" s="36">
        <v>0</v>
      </c>
      <c r="O71" s="36">
        <v>0</v>
      </c>
      <c r="P71" s="36">
        <f t="shared" si="28"/>
        <v>0</v>
      </c>
      <c r="Q71" s="36">
        <f t="shared" si="18"/>
        <v>0</v>
      </c>
      <c r="R71" s="40">
        <f t="shared" si="19"/>
        <v>0</v>
      </c>
      <c r="S71" s="45">
        <v>0</v>
      </c>
      <c r="T71" s="45">
        <v>0</v>
      </c>
      <c r="U71" s="45">
        <v>0</v>
      </c>
      <c r="V71" s="37">
        <f t="shared" si="29"/>
        <v>0</v>
      </c>
      <c r="W71" s="37">
        <f t="shared" si="20"/>
        <v>0</v>
      </c>
      <c r="X71" s="38">
        <f t="shared" si="21"/>
        <v>0</v>
      </c>
      <c r="Y71" s="37">
        <f t="shared" si="22"/>
        <v>37295.666666666664</v>
      </c>
      <c r="Z71" s="37">
        <f t="shared" si="23"/>
        <v>2125.8530000000001</v>
      </c>
      <c r="AA71" s="38">
        <f t="shared" si="24"/>
        <v>8.5780033333333314</v>
      </c>
      <c r="AB71" s="24">
        <f t="shared" si="25"/>
        <v>37295.666666666664</v>
      </c>
      <c r="AC71" s="12">
        <f t="shared" si="26"/>
        <v>394.95569910692217</v>
      </c>
    </row>
    <row r="72" spans="1:29" ht="17" x14ac:dyDescent="0.2">
      <c r="A72" s="3">
        <v>70</v>
      </c>
      <c r="B72" s="4" t="s">
        <v>483</v>
      </c>
      <c r="C72" s="5" t="s">
        <v>388</v>
      </c>
      <c r="D72" s="4" t="s">
        <v>389</v>
      </c>
      <c r="E72" s="3">
        <v>1982</v>
      </c>
      <c r="F72" s="3">
        <v>96</v>
      </c>
      <c r="G72" s="36">
        <v>17704</v>
      </c>
      <c r="H72" s="36">
        <v>33012</v>
      </c>
      <c r="I72" s="36">
        <v>41713</v>
      </c>
      <c r="J72" s="36">
        <f t="shared" si="27"/>
        <v>30809.666666666668</v>
      </c>
      <c r="K72" s="36">
        <f t="shared" si="16"/>
        <v>1756.1510000000001</v>
      </c>
      <c r="L72" s="36">
        <f t="shared" si="17"/>
        <v>7.0862233333333338</v>
      </c>
      <c r="M72" s="36">
        <v>0</v>
      </c>
      <c r="N72" s="36">
        <v>0</v>
      </c>
      <c r="O72" s="36">
        <v>0</v>
      </c>
      <c r="P72" s="36">
        <f t="shared" si="28"/>
        <v>0</v>
      </c>
      <c r="Q72" s="36">
        <f t="shared" si="18"/>
        <v>0</v>
      </c>
      <c r="R72" s="40">
        <f t="shared" si="19"/>
        <v>0</v>
      </c>
      <c r="S72" s="45">
        <v>4501</v>
      </c>
      <c r="T72" s="45">
        <v>5196</v>
      </c>
      <c r="U72" s="45">
        <v>5429</v>
      </c>
      <c r="V72" s="37">
        <f t="shared" si="29"/>
        <v>5042</v>
      </c>
      <c r="W72" s="37">
        <f t="shared" si="20"/>
        <v>674.61959999999999</v>
      </c>
      <c r="X72" s="38">
        <f t="shared" si="21"/>
        <v>0.90756000000000003</v>
      </c>
      <c r="Y72" s="37">
        <f t="shared" si="22"/>
        <v>35851.666666666672</v>
      </c>
      <c r="Z72" s="37">
        <f t="shared" si="23"/>
        <v>2430.7705999999998</v>
      </c>
      <c r="AA72" s="38">
        <f t="shared" si="24"/>
        <v>7.9937833333333339</v>
      </c>
      <c r="AB72" s="24">
        <f t="shared" si="25"/>
        <v>43818.026666666672</v>
      </c>
      <c r="AC72" s="12">
        <f t="shared" si="26"/>
        <v>456.43777777777785</v>
      </c>
    </row>
    <row r="73" spans="1:29" ht="17" x14ac:dyDescent="0.2">
      <c r="A73" s="3">
        <v>71</v>
      </c>
      <c r="B73" s="4" t="s">
        <v>486</v>
      </c>
      <c r="C73" s="5" t="s">
        <v>173</v>
      </c>
      <c r="D73" s="4" t="s">
        <v>174</v>
      </c>
      <c r="E73" s="3">
        <v>1985</v>
      </c>
      <c r="F73" s="3">
        <v>83</v>
      </c>
      <c r="G73" s="36">
        <v>8339</v>
      </c>
      <c r="H73" s="36">
        <v>34780</v>
      </c>
      <c r="I73" s="36">
        <v>52510</v>
      </c>
      <c r="J73" s="36">
        <f t="shared" si="27"/>
        <v>31876.333333333332</v>
      </c>
      <c r="K73" s="36">
        <f t="shared" si="16"/>
        <v>1816.951</v>
      </c>
      <c r="L73" s="36">
        <f t="shared" si="17"/>
        <v>7.3315566666666658</v>
      </c>
      <c r="M73" s="36">
        <v>0</v>
      </c>
      <c r="N73" s="36">
        <v>0</v>
      </c>
      <c r="O73" s="36">
        <v>0</v>
      </c>
      <c r="P73" s="36">
        <f t="shared" si="28"/>
        <v>0</v>
      </c>
      <c r="Q73" s="36">
        <f t="shared" si="18"/>
        <v>0</v>
      </c>
      <c r="R73" s="40">
        <f t="shared" si="19"/>
        <v>0</v>
      </c>
      <c r="S73" s="45">
        <v>4778</v>
      </c>
      <c r="T73" s="45">
        <v>3502</v>
      </c>
      <c r="U73" s="45">
        <v>3073</v>
      </c>
      <c r="V73" s="37">
        <f t="shared" si="29"/>
        <v>3784.3333333333335</v>
      </c>
      <c r="W73" s="37">
        <f t="shared" si="20"/>
        <v>506.34380000000004</v>
      </c>
      <c r="X73" s="38">
        <f t="shared" si="21"/>
        <v>0.68118000000000012</v>
      </c>
      <c r="Y73" s="37">
        <f t="shared" si="22"/>
        <v>35660.666666666664</v>
      </c>
      <c r="Z73" s="37">
        <f t="shared" si="23"/>
        <v>2323.2948000000001</v>
      </c>
      <c r="AA73" s="38">
        <f t="shared" si="24"/>
        <v>8.0127366666666653</v>
      </c>
      <c r="AB73" s="24">
        <f t="shared" si="25"/>
        <v>41639.91333333333</v>
      </c>
      <c r="AC73" s="12">
        <f t="shared" si="26"/>
        <v>501.68570281124494</v>
      </c>
    </row>
    <row r="74" spans="1:29" ht="17" x14ac:dyDescent="0.2">
      <c r="A74" s="3">
        <v>72</v>
      </c>
      <c r="B74" s="4" t="s">
        <v>293</v>
      </c>
      <c r="C74" s="5" t="s">
        <v>332</v>
      </c>
      <c r="D74" s="4" t="s">
        <v>333</v>
      </c>
      <c r="E74" s="3" t="s">
        <v>312</v>
      </c>
      <c r="F74" s="3">
        <v>106</v>
      </c>
      <c r="G74" s="36">
        <v>0</v>
      </c>
      <c r="H74" s="36">
        <v>0</v>
      </c>
      <c r="I74" s="36">
        <v>0</v>
      </c>
      <c r="J74" s="36">
        <f t="shared" si="27"/>
        <v>0</v>
      </c>
      <c r="K74" s="36">
        <f t="shared" si="16"/>
        <v>0</v>
      </c>
      <c r="L74" s="36">
        <f t="shared" si="17"/>
        <v>0</v>
      </c>
      <c r="M74" s="36">
        <v>28101.999999999996</v>
      </c>
      <c r="N74" s="36">
        <v>30540</v>
      </c>
      <c r="O74" s="36">
        <v>32420</v>
      </c>
      <c r="P74" s="36">
        <f t="shared" si="28"/>
        <v>30354</v>
      </c>
      <c r="Q74" s="36">
        <f t="shared" si="18"/>
        <v>2054.9657999999999</v>
      </c>
      <c r="R74" s="40">
        <f t="shared" si="19"/>
        <v>3.0354000000000001</v>
      </c>
      <c r="S74" s="45">
        <v>7294</v>
      </c>
      <c r="T74" s="45">
        <v>3941</v>
      </c>
      <c r="U74" s="45">
        <v>2203</v>
      </c>
      <c r="V74" s="37">
        <f t="shared" si="29"/>
        <v>4479.333333333333</v>
      </c>
      <c r="W74" s="37">
        <f t="shared" si="20"/>
        <v>599.33479999999997</v>
      </c>
      <c r="X74" s="38">
        <f t="shared" si="21"/>
        <v>0.80628</v>
      </c>
      <c r="Y74" s="37">
        <f t="shared" si="22"/>
        <v>34833.333333333336</v>
      </c>
      <c r="Z74" s="37">
        <f t="shared" si="23"/>
        <v>2654.3006</v>
      </c>
      <c r="AA74" s="38">
        <f t="shared" si="24"/>
        <v>3.8416800000000002</v>
      </c>
      <c r="AB74" s="24">
        <f t="shared" si="25"/>
        <v>41910.68</v>
      </c>
      <c r="AC74" s="12">
        <f t="shared" si="26"/>
        <v>395.38377358490567</v>
      </c>
    </row>
    <row r="75" spans="1:29" ht="17" x14ac:dyDescent="0.2">
      <c r="A75" s="3">
        <v>73</v>
      </c>
      <c r="B75" s="4" t="s">
        <v>359</v>
      </c>
      <c r="C75" s="5" t="s">
        <v>360</v>
      </c>
      <c r="D75" s="4" t="s">
        <v>361</v>
      </c>
      <c r="E75" s="3">
        <v>2016</v>
      </c>
      <c r="F75" s="3">
        <v>700</v>
      </c>
      <c r="G75" s="36">
        <v>0</v>
      </c>
      <c r="H75" s="36">
        <v>0</v>
      </c>
      <c r="I75" s="36">
        <v>0</v>
      </c>
      <c r="J75" s="36">
        <f t="shared" si="27"/>
        <v>0</v>
      </c>
      <c r="K75" s="36">
        <f t="shared" si="16"/>
        <v>0</v>
      </c>
      <c r="L75" s="36">
        <f t="shared" si="17"/>
        <v>0</v>
      </c>
      <c r="M75" s="36">
        <v>0</v>
      </c>
      <c r="N75" s="36">
        <v>0</v>
      </c>
      <c r="O75" s="36">
        <v>0</v>
      </c>
      <c r="P75" s="36">
        <f t="shared" si="28"/>
        <v>0</v>
      </c>
      <c r="Q75" s="36">
        <f t="shared" si="18"/>
        <v>0</v>
      </c>
      <c r="R75" s="40">
        <f t="shared" si="19"/>
        <v>0</v>
      </c>
      <c r="S75" s="48">
        <v>40288</v>
      </c>
      <c r="T75" s="48">
        <v>19379</v>
      </c>
      <c r="U75" s="48">
        <v>38169</v>
      </c>
      <c r="V75" s="37">
        <f t="shared" si="29"/>
        <v>32612</v>
      </c>
      <c r="W75" s="37">
        <f t="shared" si="20"/>
        <v>4363.4856</v>
      </c>
      <c r="X75" s="38">
        <f t="shared" si="21"/>
        <v>5.8701600000000003</v>
      </c>
      <c r="Y75" s="37">
        <f t="shared" si="22"/>
        <v>32612</v>
      </c>
      <c r="Z75" s="37">
        <f t="shared" si="23"/>
        <v>4363.4856</v>
      </c>
      <c r="AA75" s="38">
        <f t="shared" si="24"/>
        <v>5.8701600000000003</v>
      </c>
      <c r="AB75" s="24">
        <f t="shared" si="25"/>
        <v>84138.96</v>
      </c>
      <c r="AC75" s="12">
        <f t="shared" si="26"/>
        <v>120.1985142857143</v>
      </c>
    </row>
    <row r="76" spans="1:29" ht="17" x14ac:dyDescent="0.2">
      <c r="A76" s="3">
        <v>74</v>
      </c>
      <c r="B76" s="4" t="s">
        <v>483</v>
      </c>
      <c r="C76" s="5" t="s">
        <v>232</v>
      </c>
      <c r="D76" s="4" t="s">
        <v>485</v>
      </c>
      <c r="E76" s="3">
        <v>1982</v>
      </c>
      <c r="F76" s="3">
        <v>89.4</v>
      </c>
      <c r="G76" s="36">
        <v>16586</v>
      </c>
      <c r="H76" s="36">
        <v>30205</v>
      </c>
      <c r="I76" s="36">
        <v>40064</v>
      </c>
      <c r="J76" s="36">
        <f t="shared" si="27"/>
        <v>28951.666666666668</v>
      </c>
      <c r="K76" s="36">
        <f t="shared" si="16"/>
        <v>1650.2450000000001</v>
      </c>
      <c r="L76" s="36">
        <f t="shared" si="17"/>
        <v>6.6588833333333337</v>
      </c>
      <c r="M76" s="36">
        <v>0</v>
      </c>
      <c r="N76" s="36">
        <v>0</v>
      </c>
      <c r="O76" s="36">
        <v>0</v>
      </c>
      <c r="P76" s="36">
        <f t="shared" si="28"/>
        <v>0</v>
      </c>
      <c r="Q76" s="36">
        <f t="shared" si="18"/>
        <v>0</v>
      </c>
      <c r="R76" s="40">
        <f t="shared" si="19"/>
        <v>0</v>
      </c>
      <c r="S76" s="45">
        <v>3462</v>
      </c>
      <c r="T76" s="45">
        <v>3309</v>
      </c>
      <c r="U76" s="45">
        <v>3629</v>
      </c>
      <c r="V76" s="37">
        <f t="shared" si="29"/>
        <v>3466.6666666666665</v>
      </c>
      <c r="W76" s="37">
        <f t="shared" si="20"/>
        <v>463.84</v>
      </c>
      <c r="X76" s="38">
        <f t="shared" si="21"/>
        <v>0.624</v>
      </c>
      <c r="Y76" s="37">
        <f t="shared" si="22"/>
        <v>32418.333333333336</v>
      </c>
      <c r="Z76" s="37">
        <f t="shared" si="23"/>
        <v>2114.085</v>
      </c>
      <c r="AA76" s="38">
        <f t="shared" si="24"/>
        <v>7.2828833333333334</v>
      </c>
      <c r="AB76" s="24">
        <f t="shared" si="25"/>
        <v>37895.666666666672</v>
      </c>
      <c r="AC76" s="12">
        <f t="shared" si="26"/>
        <v>423.88888888888891</v>
      </c>
    </row>
    <row r="77" spans="1:29" ht="18" customHeight="1" x14ac:dyDescent="0.2">
      <c r="A77" s="3">
        <v>75</v>
      </c>
      <c r="B77" s="4" t="s">
        <v>486</v>
      </c>
      <c r="C77" s="5" t="s">
        <v>450</v>
      </c>
      <c r="D77" s="4" t="s">
        <v>410</v>
      </c>
      <c r="E77" s="3">
        <v>1984</v>
      </c>
      <c r="F77" s="3">
        <v>93</v>
      </c>
      <c r="G77" s="36">
        <v>18263</v>
      </c>
      <c r="H77" s="36">
        <v>32578</v>
      </c>
      <c r="I77" s="36">
        <v>41234</v>
      </c>
      <c r="J77" s="36">
        <f t="shared" si="27"/>
        <v>30691.666666666668</v>
      </c>
      <c r="K77" s="36">
        <f t="shared" si="16"/>
        <v>1749.4250000000002</v>
      </c>
      <c r="L77" s="36">
        <f t="shared" si="17"/>
        <v>7.0590833333333336</v>
      </c>
      <c r="M77" s="36">
        <v>0</v>
      </c>
      <c r="N77" s="36">
        <v>0</v>
      </c>
      <c r="O77" s="36">
        <v>0</v>
      </c>
      <c r="P77" s="36">
        <f t="shared" si="28"/>
        <v>0</v>
      </c>
      <c r="Q77" s="36">
        <f t="shared" si="18"/>
        <v>0</v>
      </c>
      <c r="R77" s="40">
        <f t="shared" si="19"/>
        <v>0</v>
      </c>
      <c r="S77" s="47">
        <v>0</v>
      </c>
      <c r="T77" s="47">
        <v>0</v>
      </c>
      <c r="U77" s="47">
        <v>0</v>
      </c>
      <c r="V77" s="37">
        <f t="shared" si="29"/>
        <v>0</v>
      </c>
      <c r="W77" s="37">
        <f t="shared" si="20"/>
        <v>0</v>
      </c>
      <c r="X77" s="38">
        <f t="shared" si="21"/>
        <v>0</v>
      </c>
      <c r="Y77" s="37">
        <f t="shared" si="22"/>
        <v>30691.666666666668</v>
      </c>
      <c r="Z77" s="37">
        <f t="shared" si="23"/>
        <v>1749.4250000000002</v>
      </c>
      <c r="AA77" s="38">
        <f t="shared" si="24"/>
        <v>7.0590833333333336</v>
      </c>
      <c r="AB77" s="24">
        <f t="shared" si="25"/>
        <v>30691.666666666668</v>
      </c>
      <c r="AC77" s="12">
        <f t="shared" si="26"/>
        <v>330.01792114695343</v>
      </c>
    </row>
    <row r="78" spans="1:29" ht="17" x14ac:dyDescent="0.2">
      <c r="A78" s="3">
        <v>76</v>
      </c>
      <c r="B78" s="4" t="s">
        <v>486</v>
      </c>
      <c r="C78" s="5" t="s">
        <v>339</v>
      </c>
      <c r="D78" s="4" t="s">
        <v>340</v>
      </c>
      <c r="E78" s="3">
        <v>1980</v>
      </c>
      <c r="F78" s="3">
        <v>77.5</v>
      </c>
      <c r="G78" s="36">
        <v>14435</v>
      </c>
      <c r="H78" s="36">
        <v>29495</v>
      </c>
      <c r="I78" s="36">
        <v>40527</v>
      </c>
      <c r="J78" s="36">
        <f t="shared" si="27"/>
        <v>28152.333333333332</v>
      </c>
      <c r="K78" s="36">
        <f t="shared" si="16"/>
        <v>1604.683</v>
      </c>
      <c r="L78" s="36">
        <f t="shared" si="17"/>
        <v>6.4750366666666661</v>
      </c>
      <c r="M78" s="36">
        <v>0</v>
      </c>
      <c r="N78" s="36">
        <v>0</v>
      </c>
      <c r="O78" s="36">
        <v>0</v>
      </c>
      <c r="P78" s="36">
        <f t="shared" si="28"/>
        <v>0</v>
      </c>
      <c r="Q78" s="36">
        <f t="shared" si="18"/>
        <v>0</v>
      </c>
      <c r="R78" s="40">
        <f t="shared" si="19"/>
        <v>0</v>
      </c>
      <c r="S78" s="45">
        <v>1450</v>
      </c>
      <c r="T78" s="45">
        <v>1571</v>
      </c>
      <c r="U78" s="45">
        <v>1796</v>
      </c>
      <c r="V78" s="37">
        <f t="shared" si="29"/>
        <v>1605.6666666666667</v>
      </c>
      <c r="W78" s="37">
        <f t="shared" si="20"/>
        <v>214.8382</v>
      </c>
      <c r="X78" s="38">
        <f t="shared" si="21"/>
        <v>0.28902000000000005</v>
      </c>
      <c r="Y78" s="37">
        <f t="shared" si="22"/>
        <v>29758</v>
      </c>
      <c r="Z78" s="37">
        <f t="shared" si="23"/>
        <v>1819.5211999999999</v>
      </c>
      <c r="AA78" s="38">
        <f t="shared" si="24"/>
        <v>6.7640566666666659</v>
      </c>
      <c r="AB78" s="24">
        <f t="shared" si="25"/>
        <v>32294.953333333331</v>
      </c>
      <c r="AC78" s="12">
        <f t="shared" si="26"/>
        <v>416.70907526881717</v>
      </c>
    </row>
    <row r="79" spans="1:29" ht="17" x14ac:dyDescent="0.2">
      <c r="A79" s="3">
        <v>77</v>
      </c>
      <c r="B79" s="4" t="s">
        <v>359</v>
      </c>
      <c r="C79" s="5" t="s">
        <v>54</v>
      </c>
      <c r="D79" s="4" t="s">
        <v>55</v>
      </c>
      <c r="E79" s="3">
        <v>1989</v>
      </c>
      <c r="F79" s="3">
        <v>107</v>
      </c>
      <c r="G79" s="36">
        <v>0</v>
      </c>
      <c r="H79" s="36">
        <v>0</v>
      </c>
      <c r="I79" s="36">
        <v>0</v>
      </c>
      <c r="J79" s="36">
        <f t="shared" si="27"/>
        <v>0</v>
      </c>
      <c r="K79" s="36">
        <f t="shared" si="16"/>
        <v>0</v>
      </c>
      <c r="L79" s="36">
        <f t="shared" si="17"/>
        <v>0</v>
      </c>
      <c r="M79" s="36">
        <v>0</v>
      </c>
      <c r="N79" s="36">
        <v>0</v>
      </c>
      <c r="O79" s="36">
        <v>0</v>
      </c>
      <c r="P79" s="36">
        <f t="shared" si="28"/>
        <v>0</v>
      </c>
      <c r="Q79" s="36">
        <f t="shared" si="18"/>
        <v>0</v>
      </c>
      <c r="R79" s="40">
        <f t="shared" si="19"/>
        <v>0</v>
      </c>
      <c r="S79" s="45">
        <v>36452</v>
      </c>
      <c r="T79" s="45">
        <v>32515</v>
      </c>
      <c r="U79" s="45">
        <v>19614</v>
      </c>
      <c r="V79" s="37">
        <f t="shared" si="29"/>
        <v>29527</v>
      </c>
      <c r="W79" s="37">
        <f t="shared" si="20"/>
        <v>3950.7126000000003</v>
      </c>
      <c r="X79" s="38">
        <f t="shared" si="21"/>
        <v>5.3148600000000004</v>
      </c>
      <c r="Y79" s="37">
        <f t="shared" si="22"/>
        <v>29527</v>
      </c>
      <c r="Z79" s="37">
        <f t="shared" si="23"/>
        <v>3950.7126000000003</v>
      </c>
      <c r="AA79" s="38">
        <f t="shared" si="24"/>
        <v>5.3148600000000004</v>
      </c>
      <c r="AB79" s="24">
        <f t="shared" si="25"/>
        <v>76179.66</v>
      </c>
      <c r="AC79" s="12">
        <f t="shared" si="26"/>
        <v>711.95943925233644</v>
      </c>
    </row>
    <row r="80" spans="1:29" ht="17" x14ac:dyDescent="0.2">
      <c r="A80" s="3">
        <v>78</v>
      </c>
      <c r="B80" s="4" t="s">
        <v>293</v>
      </c>
      <c r="C80" s="5" t="s">
        <v>443</v>
      </c>
      <c r="D80" s="4" t="s">
        <v>444</v>
      </c>
      <c r="E80" s="3">
        <v>1985</v>
      </c>
      <c r="F80" s="3">
        <v>83</v>
      </c>
      <c r="G80" s="36">
        <v>8170</v>
      </c>
      <c r="H80" s="36">
        <v>25438</v>
      </c>
      <c r="I80" s="36">
        <v>51516</v>
      </c>
      <c r="J80" s="36">
        <f t="shared" si="27"/>
        <v>28374.666666666668</v>
      </c>
      <c r="K80" s="36">
        <f t="shared" si="16"/>
        <v>1617.3560000000002</v>
      </c>
      <c r="L80" s="36">
        <f t="shared" si="17"/>
        <v>6.5261733333333343</v>
      </c>
      <c r="M80" s="36">
        <v>0</v>
      </c>
      <c r="N80" s="36">
        <v>0</v>
      </c>
      <c r="O80" s="36">
        <v>0</v>
      </c>
      <c r="P80" s="36">
        <f t="shared" si="28"/>
        <v>0</v>
      </c>
      <c r="Q80" s="36">
        <f t="shared" si="18"/>
        <v>0</v>
      </c>
      <c r="R80" s="40">
        <f t="shared" si="19"/>
        <v>0</v>
      </c>
      <c r="S80" s="45">
        <v>0</v>
      </c>
      <c r="T80" s="45">
        <v>0</v>
      </c>
      <c r="U80" s="45">
        <v>0</v>
      </c>
      <c r="V80" s="37">
        <f t="shared" si="29"/>
        <v>0</v>
      </c>
      <c r="W80" s="37">
        <f t="shared" si="20"/>
        <v>0</v>
      </c>
      <c r="X80" s="38">
        <f t="shared" si="21"/>
        <v>0</v>
      </c>
      <c r="Y80" s="37">
        <f t="shared" si="22"/>
        <v>28374.666666666668</v>
      </c>
      <c r="Z80" s="37">
        <f t="shared" si="23"/>
        <v>1617.3560000000002</v>
      </c>
      <c r="AA80" s="38">
        <f t="shared" si="24"/>
        <v>6.5261733333333343</v>
      </c>
      <c r="AB80" s="24">
        <f t="shared" si="25"/>
        <v>28374.666666666668</v>
      </c>
      <c r="AC80" s="12">
        <f t="shared" si="26"/>
        <v>341.86345381526104</v>
      </c>
    </row>
    <row r="81" spans="1:29" ht="17" x14ac:dyDescent="0.2">
      <c r="A81" s="3">
        <v>79</v>
      </c>
      <c r="B81" s="4" t="s">
        <v>342</v>
      </c>
      <c r="C81" s="5" t="s">
        <v>189</v>
      </c>
      <c r="D81" s="4" t="s">
        <v>190</v>
      </c>
      <c r="E81" s="3" t="s">
        <v>283</v>
      </c>
      <c r="F81" s="3">
        <v>202</v>
      </c>
      <c r="G81" s="36">
        <v>0</v>
      </c>
      <c r="H81" s="36">
        <v>0</v>
      </c>
      <c r="I81" s="36">
        <v>0</v>
      </c>
      <c r="J81" s="36">
        <f t="shared" si="27"/>
        <v>0</v>
      </c>
      <c r="K81" s="36">
        <f t="shared" si="16"/>
        <v>0</v>
      </c>
      <c r="L81" s="36">
        <f t="shared" si="17"/>
        <v>0</v>
      </c>
      <c r="M81" s="36">
        <v>0</v>
      </c>
      <c r="N81" s="36">
        <v>0</v>
      </c>
      <c r="O81" s="36">
        <v>0</v>
      </c>
      <c r="P81" s="36">
        <f t="shared" si="28"/>
        <v>0</v>
      </c>
      <c r="Q81" s="36">
        <f t="shared" si="18"/>
        <v>0</v>
      </c>
      <c r="R81" s="40">
        <f t="shared" si="19"/>
        <v>0</v>
      </c>
      <c r="S81" s="48">
        <v>27693</v>
      </c>
      <c r="T81" s="48">
        <v>21860</v>
      </c>
      <c r="U81" s="48">
        <v>31662</v>
      </c>
      <c r="V81" s="37">
        <f t="shared" si="29"/>
        <v>27071.666666666668</v>
      </c>
      <c r="W81" s="37">
        <f t="shared" si="20"/>
        <v>3622.1890000000003</v>
      </c>
      <c r="X81" s="38">
        <f t="shared" si="21"/>
        <v>4.8729000000000005</v>
      </c>
      <c r="Y81" s="37">
        <f t="shared" si="22"/>
        <v>27071.666666666668</v>
      </c>
      <c r="Z81" s="37">
        <f t="shared" si="23"/>
        <v>3622.1890000000003</v>
      </c>
      <c r="AA81" s="38">
        <f t="shared" si="24"/>
        <v>4.8729000000000005</v>
      </c>
      <c r="AB81" s="24">
        <f t="shared" si="25"/>
        <v>69844.900000000009</v>
      </c>
      <c r="AC81" s="12">
        <f t="shared" si="26"/>
        <v>345.76683168316833</v>
      </c>
    </row>
    <row r="82" spans="1:29" ht="17" x14ac:dyDescent="0.2">
      <c r="A82" s="3">
        <v>80</v>
      </c>
      <c r="B82" s="4" t="s">
        <v>480</v>
      </c>
      <c r="C82" s="5" t="s">
        <v>120</v>
      </c>
      <c r="D82" s="4" t="s">
        <v>442</v>
      </c>
      <c r="E82" s="3">
        <v>1991</v>
      </c>
      <c r="F82" s="3">
        <v>1392</v>
      </c>
      <c r="G82" s="36">
        <v>0</v>
      </c>
      <c r="H82" s="36">
        <v>0</v>
      </c>
      <c r="I82" s="36">
        <v>0</v>
      </c>
      <c r="J82" s="36">
        <f t="shared" si="27"/>
        <v>0</v>
      </c>
      <c r="K82" s="36">
        <f t="shared" si="16"/>
        <v>0</v>
      </c>
      <c r="L82" s="36">
        <f t="shared" si="17"/>
        <v>0</v>
      </c>
      <c r="M82" s="36">
        <v>0</v>
      </c>
      <c r="N82" s="36">
        <v>0</v>
      </c>
      <c r="O82" s="36">
        <v>0</v>
      </c>
      <c r="P82" s="36">
        <f t="shared" si="28"/>
        <v>0</v>
      </c>
      <c r="Q82" s="36">
        <f t="shared" si="18"/>
        <v>0</v>
      </c>
      <c r="R82" s="40">
        <f t="shared" si="19"/>
        <v>0</v>
      </c>
      <c r="S82" s="45">
        <v>41337</v>
      </c>
      <c r="T82" s="45">
        <v>27118</v>
      </c>
      <c r="U82" s="45">
        <v>11789</v>
      </c>
      <c r="V82" s="37">
        <f t="shared" si="29"/>
        <v>26748</v>
      </c>
      <c r="W82" s="37">
        <f t="shared" si="20"/>
        <v>3578.8824</v>
      </c>
      <c r="X82" s="38">
        <f t="shared" si="21"/>
        <v>4.8146400000000007</v>
      </c>
      <c r="Y82" s="37">
        <f t="shared" si="22"/>
        <v>26748</v>
      </c>
      <c r="Z82" s="37">
        <f t="shared" si="23"/>
        <v>3578.8824</v>
      </c>
      <c r="AA82" s="38">
        <f t="shared" si="24"/>
        <v>4.8146400000000007</v>
      </c>
      <c r="AB82" s="24">
        <f t="shared" si="25"/>
        <v>69009.84</v>
      </c>
      <c r="AC82" s="12">
        <f t="shared" si="26"/>
        <v>49.576034482758615</v>
      </c>
    </row>
    <row r="83" spans="1:29" ht="17" x14ac:dyDescent="0.2">
      <c r="A83" s="3">
        <v>81</v>
      </c>
      <c r="B83" s="4" t="s">
        <v>486</v>
      </c>
      <c r="C83" s="5" t="s">
        <v>181</v>
      </c>
      <c r="D83" s="4" t="s">
        <v>180</v>
      </c>
      <c r="E83" s="3">
        <v>1980</v>
      </c>
      <c r="F83" s="3">
        <v>78</v>
      </c>
      <c r="G83" s="36">
        <v>11878</v>
      </c>
      <c r="H83" s="36">
        <v>27924</v>
      </c>
      <c r="I83" s="36">
        <v>29841</v>
      </c>
      <c r="J83" s="36">
        <f t="shared" si="27"/>
        <v>23214.333333333332</v>
      </c>
      <c r="K83" s="36">
        <f t="shared" si="16"/>
        <v>1323.2169999999999</v>
      </c>
      <c r="L83" s="36">
        <f t="shared" si="17"/>
        <v>5.3392966666666659</v>
      </c>
      <c r="M83" s="36">
        <v>0</v>
      </c>
      <c r="N83" s="36">
        <v>0</v>
      </c>
      <c r="O83" s="36">
        <v>0</v>
      </c>
      <c r="P83" s="36">
        <f t="shared" si="28"/>
        <v>0</v>
      </c>
      <c r="Q83" s="36">
        <f t="shared" si="18"/>
        <v>0</v>
      </c>
      <c r="R83" s="40">
        <f t="shared" si="19"/>
        <v>0</v>
      </c>
      <c r="S83" s="45">
        <v>2376</v>
      </c>
      <c r="T83" s="45">
        <v>2055</v>
      </c>
      <c r="U83" s="45">
        <v>2721</v>
      </c>
      <c r="V83" s="37">
        <f t="shared" si="29"/>
        <v>2384</v>
      </c>
      <c r="W83" s="37">
        <f t="shared" si="20"/>
        <v>318.97919999999999</v>
      </c>
      <c r="X83" s="38">
        <f t="shared" si="21"/>
        <v>0.42912</v>
      </c>
      <c r="Y83" s="37">
        <f t="shared" si="22"/>
        <v>25598.333333333332</v>
      </c>
      <c r="Z83" s="37">
        <f t="shared" si="23"/>
        <v>1642.1961999999999</v>
      </c>
      <c r="AA83" s="38">
        <f t="shared" si="24"/>
        <v>5.7684166666666661</v>
      </c>
      <c r="AB83" s="24">
        <f t="shared" si="25"/>
        <v>29365.053333333333</v>
      </c>
      <c r="AC83" s="12">
        <f t="shared" si="26"/>
        <v>376.47504273504273</v>
      </c>
    </row>
    <row r="84" spans="1:29" ht="17" x14ac:dyDescent="0.2">
      <c r="A84" s="3">
        <v>82</v>
      </c>
      <c r="B84" s="4" t="s">
        <v>486</v>
      </c>
      <c r="C84" s="5" t="s">
        <v>454</v>
      </c>
      <c r="D84" s="4" t="s">
        <v>455</v>
      </c>
      <c r="E84" s="3">
        <v>2001</v>
      </c>
      <c r="F84" s="3">
        <v>108</v>
      </c>
      <c r="G84" s="36">
        <v>16162</v>
      </c>
      <c r="H84" s="36">
        <v>25261</v>
      </c>
      <c r="I84" s="36">
        <v>35274</v>
      </c>
      <c r="J84" s="36">
        <f t="shared" si="27"/>
        <v>25565.666666666668</v>
      </c>
      <c r="K84" s="36">
        <f t="shared" si="16"/>
        <v>1457.2430000000002</v>
      </c>
      <c r="L84" s="36">
        <f t="shared" si="17"/>
        <v>5.8801033333333343</v>
      </c>
      <c r="M84" s="36">
        <v>0</v>
      </c>
      <c r="N84" s="36">
        <v>0</v>
      </c>
      <c r="O84" s="36">
        <v>0</v>
      </c>
      <c r="P84" s="36">
        <f t="shared" si="28"/>
        <v>0</v>
      </c>
      <c r="Q84" s="36">
        <f t="shared" si="18"/>
        <v>0</v>
      </c>
      <c r="R84" s="40">
        <f t="shared" si="19"/>
        <v>0</v>
      </c>
      <c r="S84" s="45">
        <v>0</v>
      </c>
      <c r="T84" s="45">
        <v>0</v>
      </c>
      <c r="U84" s="45">
        <v>0</v>
      </c>
      <c r="V84" s="37">
        <f t="shared" si="29"/>
        <v>0</v>
      </c>
      <c r="W84" s="37">
        <f t="shared" si="20"/>
        <v>0</v>
      </c>
      <c r="X84" s="38">
        <f t="shared" si="21"/>
        <v>0</v>
      </c>
      <c r="Y84" s="37">
        <f t="shared" si="22"/>
        <v>25565.666666666668</v>
      </c>
      <c r="Z84" s="37">
        <f t="shared" si="23"/>
        <v>1457.2430000000002</v>
      </c>
      <c r="AA84" s="38">
        <f t="shared" si="24"/>
        <v>5.8801033333333343</v>
      </c>
      <c r="AB84" s="24">
        <f t="shared" si="25"/>
        <v>25565.666666666668</v>
      </c>
      <c r="AC84" s="12">
        <f t="shared" si="26"/>
        <v>236.71913580246914</v>
      </c>
    </row>
    <row r="85" spans="1:29" ht="17" x14ac:dyDescent="0.2">
      <c r="A85" s="3">
        <v>83</v>
      </c>
      <c r="B85" s="4" t="s">
        <v>477</v>
      </c>
      <c r="C85" s="5" t="s">
        <v>353</v>
      </c>
      <c r="D85" s="4" t="s">
        <v>354</v>
      </c>
      <c r="E85" s="3">
        <v>1972</v>
      </c>
      <c r="F85" s="3">
        <v>884</v>
      </c>
      <c r="G85" s="36">
        <v>0</v>
      </c>
      <c r="H85" s="36">
        <v>0</v>
      </c>
      <c r="I85" s="36">
        <v>0</v>
      </c>
      <c r="J85" s="36">
        <f t="shared" si="27"/>
        <v>0</v>
      </c>
      <c r="K85" s="36">
        <f t="shared" si="16"/>
        <v>0</v>
      </c>
      <c r="L85" s="36">
        <f t="shared" si="17"/>
        <v>0</v>
      </c>
      <c r="M85" s="36">
        <v>0</v>
      </c>
      <c r="N85" s="36">
        <v>0</v>
      </c>
      <c r="O85" s="36">
        <v>0</v>
      </c>
      <c r="P85" s="36">
        <f t="shared" si="28"/>
        <v>0</v>
      </c>
      <c r="Q85" s="36">
        <f t="shared" si="18"/>
        <v>0</v>
      </c>
      <c r="R85" s="40">
        <f t="shared" si="19"/>
        <v>0</v>
      </c>
      <c r="S85" s="45">
        <v>28640</v>
      </c>
      <c r="T85" s="45">
        <v>5415</v>
      </c>
      <c r="U85" s="45">
        <v>42619</v>
      </c>
      <c r="V85" s="37">
        <f t="shared" si="29"/>
        <v>25558</v>
      </c>
      <c r="W85" s="37">
        <f t="shared" si="20"/>
        <v>3419.6604000000002</v>
      </c>
      <c r="X85" s="38">
        <f t="shared" si="21"/>
        <v>4.6004399999999999</v>
      </c>
      <c r="Y85" s="37">
        <f t="shared" si="22"/>
        <v>25558</v>
      </c>
      <c r="Z85" s="37">
        <f t="shared" si="23"/>
        <v>3419.6604000000002</v>
      </c>
      <c r="AA85" s="38">
        <f t="shared" si="24"/>
        <v>4.6004399999999999</v>
      </c>
      <c r="AB85" s="24">
        <f t="shared" si="25"/>
        <v>65939.64</v>
      </c>
      <c r="AC85" s="12">
        <f t="shared" si="26"/>
        <v>74.592352941176472</v>
      </c>
    </row>
    <row r="86" spans="1:29" ht="19" customHeight="1" x14ac:dyDescent="0.2">
      <c r="A86" s="3">
        <v>84</v>
      </c>
      <c r="B86" s="4" t="s">
        <v>483</v>
      </c>
      <c r="C86" s="5" t="s">
        <v>115</v>
      </c>
      <c r="D86" s="4" t="s">
        <v>485</v>
      </c>
      <c r="E86" s="3">
        <v>1982</v>
      </c>
      <c r="F86" s="3">
        <v>89.9</v>
      </c>
      <c r="G86" s="36">
        <v>8539</v>
      </c>
      <c r="H86" s="36">
        <v>25640</v>
      </c>
      <c r="I86" s="36">
        <v>37619</v>
      </c>
      <c r="J86" s="36">
        <f t="shared" si="27"/>
        <v>23932.666666666668</v>
      </c>
      <c r="K86" s="36">
        <f t="shared" si="16"/>
        <v>1364.162</v>
      </c>
      <c r="L86" s="36">
        <f t="shared" si="17"/>
        <v>5.5045133333333336</v>
      </c>
      <c r="M86" s="36">
        <v>0</v>
      </c>
      <c r="N86" s="36">
        <v>0</v>
      </c>
      <c r="O86" s="36">
        <v>0</v>
      </c>
      <c r="P86" s="36">
        <f t="shared" si="28"/>
        <v>0</v>
      </c>
      <c r="Q86" s="36">
        <f t="shared" si="18"/>
        <v>0</v>
      </c>
      <c r="R86" s="40">
        <f t="shared" si="19"/>
        <v>0</v>
      </c>
      <c r="S86" s="45">
        <v>1558</v>
      </c>
      <c r="T86" s="45">
        <v>351</v>
      </c>
      <c r="U86" s="45">
        <v>1208</v>
      </c>
      <c r="V86" s="37">
        <f t="shared" si="29"/>
        <v>1039</v>
      </c>
      <c r="W86" s="37">
        <f t="shared" si="20"/>
        <v>139.01820000000001</v>
      </c>
      <c r="X86" s="38">
        <f t="shared" si="21"/>
        <v>0.18702000000000002</v>
      </c>
      <c r="Y86" s="37">
        <f t="shared" si="22"/>
        <v>24971.666666666668</v>
      </c>
      <c r="Z86" s="37">
        <f t="shared" si="23"/>
        <v>1503.1802</v>
      </c>
      <c r="AA86" s="38">
        <f t="shared" si="24"/>
        <v>5.691533333333334</v>
      </c>
      <c r="AB86" s="24">
        <f t="shared" si="25"/>
        <v>26613.286666666667</v>
      </c>
      <c r="AC86" s="12">
        <f t="shared" si="26"/>
        <v>296.03210975157583</v>
      </c>
    </row>
    <row r="87" spans="1:29" ht="17" x14ac:dyDescent="0.2">
      <c r="A87" s="3">
        <v>85</v>
      </c>
      <c r="B87" s="4" t="s">
        <v>477</v>
      </c>
      <c r="C87" s="5" t="s">
        <v>530</v>
      </c>
      <c r="D87" s="4" t="s">
        <v>402</v>
      </c>
      <c r="E87" s="3">
        <v>1970</v>
      </c>
      <c r="F87" s="3">
        <v>787</v>
      </c>
      <c r="G87" s="36">
        <v>73763</v>
      </c>
      <c r="H87" s="36">
        <v>0</v>
      </c>
      <c r="I87" s="36">
        <v>0</v>
      </c>
      <c r="J87" s="36">
        <f t="shared" si="27"/>
        <v>24587.666666666668</v>
      </c>
      <c r="K87" s="36">
        <f t="shared" si="16"/>
        <v>1401.4970000000001</v>
      </c>
      <c r="L87" s="36">
        <f t="shared" si="17"/>
        <v>5.6551633333333342</v>
      </c>
      <c r="M87" s="36">
        <v>0</v>
      </c>
      <c r="N87" s="36">
        <v>0</v>
      </c>
      <c r="O87" s="36">
        <v>0</v>
      </c>
      <c r="P87" s="36">
        <f t="shared" si="28"/>
        <v>0</v>
      </c>
      <c r="Q87" s="36">
        <f t="shared" si="18"/>
        <v>0</v>
      </c>
      <c r="R87" s="40">
        <f t="shared" si="19"/>
        <v>0</v>
      </c>
      <c r="S87" s="46">
        <v>0</v>
      </c>
      <c r="T87" s="46">
        <v>0</v>
      </c>
      <c r="U87" s="46">
        <v>0</v>
      </c>
      <c r="V87" s="37">
        <f t="shared" si="29"/>
        <v>0</v>
      </c>
      <c r="W87" s="37">
        <f t="shared" si="20"/>
        <v>0</v>
      </c>
      <c r="X87" s="38">
        <f t="shared" si="21"/>
        <v>0</v>
      </c>
      <c r="Y87" s="37">
        <f t="shared" si="22"/>
        <v>24587.666666666668</v>
      </c>
      <c r="Z87" s="37">
        <f t="shared" si="23"/>
        <v>1401.4970000000001</v>
      </c>
      <c r="AA87" s="38">
        <f t="shared" si="24"/>
        <v>5.6551633333333342</v>
      </c>
      <c r="AB87" s="24">
        <f t="shared" si="25"/>
        <v>24587.666666666668</v>
      </c>
      <c r="AC87" s="12">
        <f t="shared" si="26"/>
        <v>31.242270224481153</v>
      </c>
    </row>
    <row r="88" spans="1:29" ht="17" x14ac:dyDescent="0.2">
      <c r="A88" s="3">
        <v>86</v>
      </c>
      <c r="B88" s="4" t="s">
        <v>527</v>
      </c>
      <c r="C88" s="5" t="s">
        <v>461</v>
      </c>
      <c r="D88" s="4" t="s">
        <v>462</v>
      </c>
      <c r="E88" s="3">
        <v>1972</v>
      </c>
      <c r="F88" s="3">
        <v>72.8</v>
      </c>
      <c r="G88" s="36">
        <v>10876</v>
      </c>
      <c r="H88" s="36">
        <v>21434</v>
      </c>
      <c r="I88" s="36">
        <v>25932</v>
      </c>
      <c r="J88" s="36">
        <f t="shared" si="27"/>
        <v>19414</v>
      </c>
      <c r="K88" s="36">
        <f t="shared" si="16"/>
        <v>1106.598</v>
      </c>
      <c r="L88" s="36">
        <f t="shared" si="17"/>
        <v>4.4652200000000004</v>
      </c>
      <c r="M88" s="36">
        <v>0</v>
      </c>
      <c r="N88" s="36">
        <v>0</v>
      </c>
      <c r="O88" s="36">
        <v>0</v>
      </c>
      <c r="P88" s="36">
        <f t="shared" si="28"/>
        <v>0</v>
      </c>
      <c r="Q88" s="36">
        <f t="shared" si="18"/>
        <v>0</v>
      </c>
      <c r="R88" s="40">
        <f t="shared" si="19"/>
        <v>0</v>
      </c>
      <c r="S88" s="45">
        <v>4503</v>
      </c>
      <c r="T88" s="45">
        <v>4311</v>
      </c>
      <c r="U88" s="45">
        <v>4616</v>
      </c>
      <c r="V88" s="37">
        <f t="shared" si="29"/>
        <v>4476.666666666667</v>
      </c>
      <c r="W88" s="37">
        <f t="shared" si="20"/>
        <v>598.97800000000007</v>
      </c>
      <c r="X88" s="38">
        <f t="shared" si="21"/>
        <v>0.80580000000000007</v>
      </c>
      <c r="Y88" s="37">
        <f t="shared" si="22"/>
        <v>23890.666666666668</v>
      </c>
      <c r="Z88" s="37">
        <f t="shared" si="23"/>
        <v>1705.576</v>
      </c>
      <c r="AA88" s="38">
        <f t="shared" si="24"/>
        <v>5.27102</v>
      </c>
      <c r="AB88" s="24">
        <f t="shared" si="25"/>
        <v>30963.800000000003</v>
      </c>
      <c r="AC88" s="12">
        <f t="shared" si="26"/>
        <v>425.32692307692315</v>
      </c>
    </row>
    <row r="89" spans="1:29" ht="17" customHeight="1" x14ac:dyDescent="0.2">
      <c r="A89" s="3">
        <v>87</v>
      </c>
      <c r="B89" s="4" t="s">
        <v>480</v>
      </c>
      <c r="C89" s="5" t="s">
        <v>386</v>
      </c>
      <c r="D89" s="4" t="s">
        <v>385</v>
      </c>
      <c r="E89" s="3">
        <v>1981</v>
      </c>
      <c r="F89" s="3">
        <v>78</v>
      </c>
      <c r="G89" s="36">
        <v>0</v>
      </c>
      <c r="H89" s="36">
        <v>0</v>
      </c>
      <c r="I89" s="36">
        <v>0</v>
      </c>
      <c r="J89" s="36">
        <f t="shared" si="27"/>
        <v>0</v>
      </c>
      <c r="K89" s="36">
        <f t="shared" si="16"/>
        <v>0</v>
      </c>
      <c r="L89" s="36">
        <f t="shared" si="17"/>
        <v>0</v>
      </c>
      <c r="M89" s="36">
        <v>0</v>
      </c>
      <c r="N89" s="36">
        <v>0</v>
      </c>
      <c r="O89" s="36">
        <v>0</v>
      </c>
      <c r="P89" s="36">
        <f t="shared" si="28"/>
        <v>0</v>
      </c>
      <c r="Q89" s="36">
        <f t="shared" si="18"/>
        <v>0</v>
      </c>
      <c r="R89" s="40">
        <f t="shared" si="19"/>
        <v>0</v>
      </c>
      <c r="S89" s="45">
        <v>14165</v>
      </c>
      <c r="T89" s="45">
        <v>14131</v>
      </c>
      <c r="U89" s="45">
        <v>35125</v>
      </c>
      <c r="V89" s="37">
        <f t="shared" si="29"/>
        <v>21140.333333333332</v>
      </c>
      <c r="W89" s="37">
        <f t="shared" si="20"/>
        <v>2828.5765999999999</v>
      </c>
      <c r="X89" s="38">
        <f t="shared" si="21"/>
        <v>3.8052600000000001</v>
      </c>
      <c r="Y89" s="37">
        <f t="shared" si="22"/>
        <v>21140.333333333332</v>
      </c>
      <c r="Z89" s="37">
        <f t="shared" si="23"/>
        <v>2828.5765999999999</v>
      </c>
      <c r="AA89" s="38">
        <f t="shared" si="24"/>
        <v>3.8052600000000001</v>
      </c>
      <c r="AB89" s="24">
        <f t="shared" si="25"/>
        <v>54542.06</v>
      </c>
      <c r="AC89" s="12">
        <f t="shared" si="26"/>
        <v>699.25717948717943</v>
      </c>
    </row>
    <row r="90" spans="1:29" ht="17" x14ac:dyDescent="0.2">
      <c r="A90" s="3">
        <v>88</v>
      </c>
      <c r="B90" s="4" t="s">
        <v>486</v>
      </c>
      <c r="C90" s="5" t="s">
        <v>279</v>
      </c>
      <c r="D90" s="4" t="s">
        <v>280</v>
      </c>
      <c r="E90" s="3">
        <v>1983</v>
      </c>
      <c r="F90" s="3">
        <v>87.37</v>
      </c>
      <c r="G90" s="36">
        <v>0</v>
      </c>
      <c r="H90" s="36">
        <v>0</v>
      </c>
      <c r="I90" s="36">
        <v>0</v>
      </c>
      <c r="J90" s="36">
        <f t="shared" si="27"/>
        <v>0</v>
      </c>
      <c r="K90" s="36">
        <f t="shared" si="16"/>
        <v>0</v>
      </c>
      <c r="L90" s="36">
        <f t="shared" si="17"/>
        <v>0</v>
      </c>
      <c r="M90" s="36">
        <v>12013.358367581375</v>
      </c>
      <c r="N90" s="36">
        <v>9200.1035599832048</v>
      </c>
      <c r="O90" s="36">
        <v>13337.679059779786</v>
      </c>
      <c r="P90" s="36">
        <f t="shared" si="28"/>
        <v>11517.046995781457</v>
      </c>
      <c r="Q90" s="36">
        <f t="shared" si="18"/>
        <v>779.70408161440457</v>
      </c>
      <c r="R90" s="40">
        <f t="shared" si="19"/>
        <v>1.1517046995781457</v>
      </c>
      <c r="S90" s="45">
        <v>8404</v>
      </c>
      <c r="T90" s="45">
        <v>10162</v>
      </c>
      <c r="U90" s="45">
        <v>10081</v>
      </c>
      <c r="V90" s="37">
        <f t="shared" si="29"/>
        <v>9549</v>
      </c>
      <c r="W90" s="37">
        <f t="shared" si="20"/>
        <v>1277.6562000000001</v>
      </c>
      <c r="X90" s="38">
        <f t="shared" si="21"/>
        <v>1.71882</v>
      </c>
      <c r="Y90" s="37">
        <f t="shared" si="22"/>
        <v>21066.046995781457</v>
      </c>
      <c r="Z90" s="37">
        <f t="shared" si="23"/>
        <v>2057.3602816144048</v>
      </c>
      <c r="AA90" s="38">
        <f t="shared" si="24"/>
        <v>2.8705246995781457</v>
      </c>
      <c r="AB90" s="24">
        <f t="shared" si="25"/>
        <v>36153.466995781462</v>
      </c>
      <c r="AC90" s="12">
        <f t="shared" si="26"/>
        <v>413.79726445898433</v>
      </c>
    </row>
    <row r="91" spans="1:29" ht="17" x14ac:dyDescent="0.2">
      <c r="A91" s="3">
        <v>89</v>
      </c>
      <c r="B91" s="4" t="s">
        <v>527</v>
      </c>
      <c r="C91" s="5" t="s">
        <v>528</v>
      </c>
      <c r="D91" s="4" t="s">
        <v>529</v>
      </c>
      <c r="E91" s="3">
        <v>1973</v>
      </c>
      <c r="F91" s="3">
        <v>171</v>
      </c>
      <c r="G91" s="36">
        <v>0</v>
      </c>
      <c r="H91" s="36">
        <v>0</v>
      </c>
      <c r="I91" s="36">
        <v>0</v>
      </c>
      <c r="J91" s="36">
        <f t="shared" si="27"/>
        <v>0</v>
      </c>
      <c r="K91" s="36">
        <f t="shared" si="16"/>
        <v>0</v>
      </c>
      <c r="L91" s="36">
        <f t="shared" si="17"/>
        <v>0</v>
      </c>
      <c r="M91" s="41">
        <v>19206.191265892758</v>
      </c>
      <c r="N91" s="41">
        <v>16401.326699834161</v>
      </c>
      <c r="O91" s="41">
        <v>17194.295190713099</v>
      </c>
      <c r="P91" s="36">
        <f t="shared" si="28"/>
        <v>17600.604385480005</v>
      </c>
      <c r="Q91" s="36">
        <f t="shared" si="18"/>
        <v>1191.5609168969963</v>
      </c>
      <c r="R91" s="40">
        <f t="shared" si="19"/>
        <v>1.7600604385480005</v>
      </c>
      <c r="S91" s="45">
        <v>3722.3405196241015</v>
      </c>
      <c r="T91" s="45">
        <v>1961.9789939192924</v>
      </c>
      <c r="U91" s="45">
        <v>3080.5019347705916</v>
      </c>
      <c r="V91" s="37">
        <f t="shared" si="29"/>
        <v>2921.6071494379953</v>
      </c>
      <c r="W91" s="37">
        <f t="shared" si="20"/>
        <v>390.91103659480376</v>
      </c>
      <c r="X91" s="38">
        <f t="shared" si="21"/>
        <v>0.52588928689883918</v>
      </c>
      <c r="Y91" s="37">
        <f t="shared" si="22"/>
        <v>20522.211534917999</v>
      </c>
      <c r="Z91" s="37">
        <f t="shared" si="23"/>
        <v>1582.4719534918002</v>
      </c>
      <c r="AA91" s="38">
        <f t="shared" si="24"/>
        <v>2.2859497254468399</v>
      </c>
      <c r="AB91" s="24">
        <f t="shared" si="25"/>
        <v>25138.350831030031</v>
      </c>
      <c r="AC91" s="12">
        <f t="shared" si="26"/>
        <v>147.00789959666685</v>
      </c>
    </row>
    <row r="92" spans="1:29" ht="17" x14ac:dyDescent="0.2">
      <c r="A92" s="3">
        <v>90</v>
      </c>
      <c r="B92" s="4" t="s">
        <v>527</v>
      </c>
      <c r="C92" s="5" t="s">
        <v>235</v>
      </c>
      <c r="D92" s="4" t="s">
        <v>453</v>
      </c>
      <c r="E92" s="3">
        <v>1975</v>
      </c>
      <c r="F92" s="3">
        <v>78.2</v>
      </c>
      <c r="G92" s="36">
        <v>0</v>
      </c>
      <c r="H92" s="36">
        <v>0</v>
      </c>
      <c r="I92" s="36">
        <v>0</v>
      </c>
      <c r="J92" s="36">
        <f t="shared" si="27"/>
        <v>0</v>
      </c>
      <c r="K92" s="36">
        <f t="shared" si="16"/>
        <v>0</v>
      </c>
      <c r="L92" s="36">
        <f t="shared" si="17"/>
        <v>0</v>
      </c>
      <c r="M92" s="36">
        <v>9806.861499364677</v>
      </c>
      <c r="N92" s="36">
        <v>8662.0076238881829</v>
      </c>
      <c r="O92" s="36">
        <v>11626.963151207116</v>
      </c>
      <c r="P92" s="36">
        <f t="shared" si="28"/>
        <v>10031.944091486657</v>
      </c>
      <c r="Q92" s="36">
        <f t="shared" si="18"/>
        <v>679.16261499364668</v>
      </c>
      <c r="R92" s="40">
        <f t="shared" si="19"/>
        <v>1.0031944091486658</v>
      </c>
      <c r="S92" s="45">
        <v>5259</v>
      </c>
      <c r="T92" s="45">
        <v>11774</v>
      </c>
      <c r="U92" s="45">
        <v>12594</v>
      </c>
      <c r="V92" s="37">
        <f t="shared" si="29"/>
        <v>9875.6666666666661</v>
      </c>
      <c r="W92" s="37">
        <f t="shared" si="20"/>
        <v>1321.3642</v>
      </c>
      <c r="X92" s="38">
        <f t="shared" si="21"/>
        <v>1.77762</v>
      </c>
      <c r="Y92" s="37">
        <f t="shared" si="22"/>
        <v>19907.610758153322</v>
      </c>
      <c r="Z92" s="37">
        <f t="shared" si="23"/>
        <v>2000.5268149936467</v>
      </c>
      <c r="AA92" s="38">
        <f t="shared" si="24"/>
        <v>2.7808144091486655</v>
      </c>
      <c r="AB92" s="24">
        <f t="shared" si="25"/>
        <v>35511.164091486658</v>
      </c>
      <c r="AC92" s="53">
        <f t="shared" si="26"/>
        <v>454.10695769164522</v>
      </c>
    </row>
    <row r="93" spans="1:29" ht="17" x14ac:dyDescent="0.2">
      <c r="A93" s="3">
        <v>91</v>
      </c>
      <c r="B93" s="4" t="s">
        <v>421</v>
      </c>
      <c r="C93" s="5" t="s">
        <v>59</v>
      </c>
      <c r="D93" s="4" t="s">
        <v>184</v>
      </c>
      <c r="E93" s="3">
        <v>1987</v>
      </c>
      <c r="F93" s="3">
        <v>214</v>
      </c>
      <c r="G93" s="36">
        <v>0</v>
      </c>
      <c r="H93" s="36">
        <v>0</v>
      </c>
      <c r="I93" s="36">
        <v>0</v>
      </c>
      <c r="J93" s="36">
        <f t="shared" si="27"/>
        <v>0</v>
      </c>
      <c r="K93" s="36">
        <f t="shared" si="16"/>
        <v>0</v>
      </c>
      <c r="L93" s="36">
        <f t="shared" si="17"/>
        <v>0</v>
      </c>
      <c r="M93" s="36">
        <v>0</v>
      </c>
      <c r="N93" s="36">
        <v>0</v>
      </c>
      <c r="O93" s="36">
        <v>0</v>
      </c>
      <c r="P93" s="36">
        <f t="shared" si="28"/>
        <v>0</v>
      </c>
      <c r="Q93" s="36">
        <f t="shared" si="18"/>
        <v>0</v>
      </c>
      <c r="R93" s="40">
        <f t="shared" si="19"/>
        <v>0</v>
      </c>
      <c r="S93" s="45">
        <v>25822.697177074424</v>
      </c>
      <c r="T93" s="45">
        <v>14476.898631308812</v>
      </c>
      <c r="U93" s="45">
        <v>19268.924294268607</v>
      </c>
      <c r="V93" s="37">
        <f t="shared" si="29"/>
        <v>19856.173367550615</v>
      </c>
      <c r="W93" s="37">
        <f t="shared" si="20"/>
        <v>2656.7559965782725</v>
      </c>
      <c r="X93" s="38">
        <f t="shared" si="21"/>
        <v>3.5741112061591109</v>
      </c>
      <c r="Y93" s="37">
        <f t="shared" si="22"/>
        <v>19856.173367550615</v>
      </c>
      <c r="Z93" s="37">
        <f t="shared" si="23"/>
        <v>2656.7559965782725</v>
      </c>
      <c r="AA93" s="38">
        <f t="shared" si="24"/>
        <v>3.5741112061591109</v>
      </c>
      <c r="AB93" s="24">
        <f t="shared" si="25"/>
        <v>51228.927288280589</v>
      </c>
      <c r="AC93" s="12">
        <f t="shared" si="26"/>
        <v>239.38751069289995</v>
      </c>
    </row>
    <row r="94" spans="1:29" ht="17" x14ac:dyDescent="0.2">
      <c r="A94" s="3">
        <v>92</v>
      </c>
      <c r="B94" s="4" t="s">
        <v>480</v>
      </c>
      <c r="C94" s="5" t="s">
        <v>501</v>
      </c>
      <c r="D94" s="4" t="s">
        <v>502</v>
      </c>
      <c r="E94" s="3">
        <v>1981</v>
      </c>
      <c r="F94" s="3">
        <v>78</v>
      </c>
      <c r="G94" s="36">
        <v>0</v>
      </c>
      <c r="H94" s="36">
        <v>0</v>
      </c>
      <c r="I94" s="36">
        <v>0</v>
      </c>
      <c r="J94" s="36">
        <f t="shared" si="27"/>
        <v>0</v>
      </c>
      <c r="K94" s="36">
        <f t="shared" si="16"/>
        <v>0</v>
      </c>
      <c r="L94" s="36">
        <f t="shared" si="17"/>
        <v>0</v>
      </c>
      <c r="M94" s="36">
        <v>0</v>
      </c>
      <c r="N94" s="36">
        <v>0</v>
      </c>
      <c r="O94" s="36">
        <v>0</v>
      </c>
      <c r="P94" s="36">
        <f t="shared" si="28"/>
        <v>0</v>
      </c>
      <c r="Q94" s="36">
        <f t="shared" si="18"/>
        <v>0</v>
      </c>
      <c r="R94" s="40">
        <f t="shared" si="19"/>
        <v>0</v>
      </c>
      <c r="S94" s="45">
        <v>9146</v>
      </c>
      <c r="T94" s="45">
        <v>9301</v>
      </c>
      <c r="U94" s="45">
        <v>38403</v>
      </c>
      <c r="V94" s="37">
        <f t="shared" si="29"/>
        <v>18950</v>
      </c>
      <c r="W94" s="37">
        <f t="shared" si="20"/>
        <v>2535.5100000000002</v>
      </c>
      <c r="X94" s="38">
        <f t="shared" si="21"/>
        <v>3.411</v>
      </c>
      <c r="Y94" s="37">
        <f t="shared" si="22"/>
        <v>18950</v>
      </c>
      <c r="Z94" s="37">
        <f t="shared" si="23"/>
        <v>2535.5100000000002</v>
      </c>
      <c r="AA94" s="38">
        <f t="shared" si="24"/>
        <v>3.411</v>
      </c>
      <c r="AB94" s="24">
        <f t="shared" si="25"/>
        <v>48891</v>
      </c>
      <c r="AC94" s="12">
        <f t="shared" si="26"/>
        <v>626.80769230769226</v>
      </c>
    </row>
    <row r="95" spans="1:29" ht="19" customHeight="1" x14ac:dyDescent="0.2">
      <c r="A95" s="3">
        <v>93</v>
      </c>
      <c r="B95" s="4" t="s">
        <v>483</v>
      </c>
      <c r="C95" s="5" t="s">
        <v>116</v>
      </c>
      <c r="D95" s="4" t="s">
        <v>485</v>
      </c>
      <c r="E95" s="3">
        <v>1982</v>
      </c>
      <c r="F95" s="3">
        <v>84</v>
      </c>
      <c r="G95" s="36">
        <v>-511</v>
      </c>
      <c r="H95" s="36">
        <v>21701</v>
      </c>
      <c r="I95" s="36">
        <v>15242</v>
      </c>
      <c r="J95" s="36">
        <f t="shared" si="27"/>
        <v>12144</v>
      </c>
      <c r="K95" s="36">
        <f t="shared" si="16"/>
        <v>692.20799999999997</v>
      </c>
      <c r="L95" s="36">
        <f t="shared" si="17"/>
        <v>2.79312</v>
      </c>
      <c r="M95" s="36">
        <v>0</v>
      </c>
      <c r="N95" s="36">
        <v>0</v>
      </c>
      <c r="O95" s="36">
        <v>0</v>
      </c>
      <c r="P95" s="36">
        <f t="shared" si="28"/>
        <v>0</v>
      </c>
      <c r="Q95" s="36">
        <f t="shared" si="18"/>
        <v>0</v>
      </c>
      <c r="R95" s="40">
        <f t="shared" si="19"/>
        <v>0</v>
      </c>
      <c r="S95" s="45">
        <v>19155</v>
      </c>
      <c r="T95" s="45">
        <v>-240</v>
      </c>
      <c r="U95" s="45">
        <v>552</v>
      </c>
      <c r="V95" s="37">
        <f t="shared" si="29"/>
        <v>6489</v>
      </c>
      <c r="W95" s="37">
        <f t="shared" si="20"/>
        <v>868.22820000000002</v>
      </c>
      <c r="X95" s="38">
        <f t="shared" si="21"/>
        <v>1.1680200000000001</v>
      </c>
      <c r="Y95" s="37">
        <f t="shared" si="22"/>
        <v>18633</v>
      </c>
      <c r="Z95" s="37">
        <f t="shared" si="23"/>
        <v>1560.4362000000001</v>
      </c>
      <c r="AA95" s="38">
        <f t="shared" si="24"/>
        <v>3.9611400000000003</v>
      </c>
      <c r="AB95" s="24">
        <f t="shared" si="25"/>
        <v>28885.62</v>
      </c>
      <c r="AC95" s="12">
        <f t="shared" si="26"/>
        <v>343.87642857142856</v>
      </c>
    </row>
    <row r="96" spans="1:29" ht="17" x14ac:dyDescent="0.2">
      <c r="A96" s="3">
        <v>94</v>
      </c>
      <c r="B96" s="4" t="s">
        <v>359</v>
      </c>
      <c r="C96" s="5" t="s">
        <v>5</v>
      </c>
      <c r="D96" s="4" t="s">
        <v>6</v>
      </c>
      <c r="E96" s="3">
        <v>1973</v>
      </c>
      <c r="F96" s="3">
        <v>51</v>
      </c>
      <c r="G96" s="36">
        <v>12943.271341463415</v>
      </c>
      <c r="H96" s="36">
        <v>7375.0975609756097</v>
      </c>
      <c r="I96" s="36">
        <v>25367.835365853658</v>
      </c>
      <c r="J96" s="36">
        <f t="shared" si="27"/>
        <v>15228.734756097561</v>
      </c>
      <c r="K96" s="36">
        <f t="shared" si="16"/>
        <v>868.03788109756101</v>
      </c>
      <c r="L96" s="36">
        <f t="shared" si="17"/>
        <v>3.5026089939024394</v>
      </c>
      <c r="M96" s="36">
        <v>0</v>
      </c>
      <c r="N96" s="36">
        <v>0</v>
      </c>
      <c r="O96" s="36">
        <v>0</v>
      </c>
      <c r="P96" s="36">
        <f t="shared" si="28"/>
        <v>0</v>
      </c>
      <c r="Q96" s="36">
        <f t="shared" si="18"/>
        <v>0</v>
      </c>
      <c r="R96" s="40">
        <f t="shared" si="19"/>
        <v>0</v>
      </c>
      <c r="S96" s="45">
        <v>4393.3079268292686</v>
      </c>
      <c r="T96" s="45">
        <v>2032.3810975609756</v>
      </c>
      <c r="U96" s="45">
        <v>3077.7256097560976</v>
      </c>
      <c r="V96" s="37">
        <f t="shared" si="29"/>
        <v>3167.8048780487807</v>
      </c>
      <c r="W96" s="37">
        <f t="shared" si="20"/>
        <v>423.85229268292687</v>
      </c>
      <c r="X96" s="38">
        <f t="shared" si="21"/>
        <v>0.57020487804878051</v>
      </c>
      <c r="Y96" s="37">
        <f t="shared" si="22"/>
        <v>18396.539634146342</v>
      </c>
      <c r="Z96" s="37">
        <f t="shared" si="23"/>
        <v>1291.8901737804879</v>
      </c>
      <c r="AA96" s="38">
        <f t="shared" si="24"/>
        <v>4.0728138719512197</v>
      </c>
      <c r="AB96" s="24">
        <f t="shared" si="25"/>
        <v>23401.671341463414</v>
      </c>
      <c r="AC96" s="12">
        <f t="shared" si="26"/>
        <v>458.85630081300815</v>
      </c>
    </row>
    <row r="97" spans="1:29" ht="21" customHeight="1" x14ac:dyDescent="0.2">
      <c r="A97" s="3">
        <v>95</v>
      </c>
      <c r="B97" s="4" t="s">
        <v>421</v>
      </c>
      <c r="C97" s="5" t="s">
        <v>165</v>
      </c>
      <c r="D97" s="4" t="s">
        <v>464</v>
      </c>
      <c r="E97" s="3">
        <v>1987</v>
      </c>
      <c r="F97" s="3">
        <v>98</v>
      </c>
      <c r="G97" s="36">
        <v>12574</v>
      </c>
      <c r="H97" s="36">
        <v>14492</v>
      </c>
      <c r="I97" s="36">
        <v>26489</v>
      </c>
      <c r="J97" s="36">
        <f t="shared" si="27"/>
        <v>17851.666666666668</v>
      </c>
      <c r="K97" s="36">
        <f t="shared" si="16"/>
        <v>1017.5450000000001</v>
      </c>
      <c r="L97" s="36">
        <f t="shared" si="17"/>
        <v>4.1058833333333338</v>
      </c>
      <c r="M97" s="36">
        <v>0</v>
      </c>
      <c r="N97" s="36">
        <v>0</v>
      </c>
      <c r="O97" s="36">
        <v>0</v>
      </c>
      <c r="P97" s="36">
        <f t="shared" si="28"/>
        <v>0</v>
      </c>
      <c r="Q97" s="36">
        <f t="shared" si="18"/>
        <v>0</v>
      </c>
      <c r="R97" s="40">
        <f t="shared" si="19"/>
        <v>0</v>
      </c>
      <c r="S97" s="47">
        <v>0</v>
      </c>
      <c r="T97" s="47">
        <v>0</v>
      </c>
      <c r="U97" s="47">
        <v>0</v>
      </c>
      <c r="V97" s="37">
        <f t="shared" si="29"/>
        <v>0</v>
      </c>
      <c r="W97" s="37">
        <f t="shared" si="20"/>
        <v>0</v>
      </c>
      <c r="X97" s="38">
        <f t="shared" si="21"/>
        <v>0</v>
      </c>
      <c r="Y97" s="37">
        <f t="shared" si="22"/>
        <v>17851.666666666668</v>
      </c>
      <c r="Z97" s="37">
        <f t="shared" si="23"/>
        <v>1017.5450000000001</v>
      </c>
      <c r="AA97" s="38">
        <f t="shared" si="24"/>
        <v>4.1058833333333338</v>
      </c>
      <c r="AB97" s="24">
        <f t="shared" si="25"/>
        <v>17851.666666666668</v>
      </c>
      <c r="AC97" s="12">
        <f t="shared" si="26"/>
        <v>182.15986394557825</v>
      </c>
    </row>
    <row r="98" spans="1:29" ht="17" x14ac:dyDescent="0.2">
      <c r="A98" s="3">
        <v>96</v>
      </c>
      <c r="B98" s="4" t="s">
        <v>342</v>
      </c>
      <c r="C98" s="5" t="s">
        <v>3</v>
      </c>
      <c r="D98" s="4" t="s">
        <v>4</v>
      </c>
      <c r="E98" s="3">
        <v>1991</v>
      </c>
      <c r="F98" s="3">
        <v>268</v>
      </c>
      <c r="G98" s="36">
        <v>0</v>
      </c>
      <c r="H98" s="36">
        <v>0</v>
      </c>
      <c r="I98" s="36">
        <v>0</v>
      </c>
      <c r="J98" s="36">
        <f t="shared" si="27"/>
        <v>0</v>
      </c>
      <c r="K98" s="36">
        <f t="shared" si="16"/>
        <v>0</v>
      </c>
      <c r="L98" s="36">
        <f t="shared" si="17"/>
        <v>0</v>
      </c>
      <c r="M98" s="36">
        <v>0</v>
      </c>
      <c r="N98" s="36">
        <v>0</v>
      </c>
      <c r="O98" s="36">
        <v>0</v>
      </c>
      <c r="P98" s="36">
        <f t="shared" si="28"/>
        <v>0</v>
      </c>
      <c r="Q98" s="36">
        <f t="shared" si="18"/>
        <v>0</v>
      </c>
      <c r="R98" s="40">
        <f t="shared" si="19"/>
        <v>0</v>
      </c>
      <c r="S98" s="45">
        <v>25027</v>
      </c>
      <c r="T98" s="45">
        <v>12635</v>
      </c>
      <c r="U98" s="45">
        <v>14426</v>
      </c>
      <c r="V98" s="37">
        <f t="shared" si="29"/>
        <v>17362.666666666668</v>
      </c>
      <c r="W98" s="37">
        <f t="shared" si="20"/>
        <v>2323.1248000000001</v>
      </c>
      <c r="X98" s="38">
        <f t="shared" si="21"/>
        <v>3.1252800000000005</v>
      </c>
      <c r="Y98" s="37">
        <f t="shared" si="22"/>
        <v>17362.666666666668</v>
      </c>
      <c r="Z98" s="37">
        <f t="shared" si="23"/>
        <v>2323.1248000000001</v>
      </c>
      <c r="AA98" s="38">
        <f t="shared" si="24"/>
        <v>3.1252800000000005</v>
      </c>
      <c r="AB98" s="24">
        <f t="shared" si="25"/>
        <v>44795.680000000008</v>
      </c>
      <c r="AC98" s="12">
        <f t="shared" si="26"/>
        <v>167.14805970149257</v>
      </c>
    </row>
    <row r="99" spans="1:29" ht="17" x14ac:dyDescent="0.2">
      <c r="A99" s="3">
        <v>97</v>
      </c>
      <c r="B99" s="4" t="s">
        <v>483</v>
      </c>
      <c r="C99" s="5" t="s">
        <v>11</v>
      </c>
      <c r="D99" s="4" t="s">
        <v>12</v>
      </c>
      <c r="E99" s="3">
        <v>1985</v>
      </c>
      <c r="F99" s="3">
        <v>222</v>
      </c>
      <c r="G99" s="36">
        <v>0</v>
      </c>
      <c r="H99" s="36">
        <v>0</v>
      </c>
      <c r="I99" s="36">
        <v>0</v>
      </c>
      <c r="J99" s="36">
        <f t="shared" si="27"/>
        <v>0</v>
      </c>
      <c r="K99" s="36">
        <f t="shared" si="16"/>
        <v>0</v>
      </c>
      <c r="L99" s="36">
        <f t="shared" si="17"/>
        <v>0</v>
      </c>
      <c r="M99" s="36">
        <v>0</v>
      </c>
      <c r="N99" s="36">
        <v>0</v>
      </c>
      <c r="O99" s="36">
        <v>0</v>
      </c>
      <c r="P99" s="36">
        <f t="shared" si="28"/>
        <v>0</v>
      </c>
      <c r="Q99" s="36">
        <f t="shared" si="18"/>
        <v>0</v>
      </c>
      <c r="R99" s="40">
        <f t="shared" si="19"/>
        <v>0</v>
      </c>
      <c r="S99" s="45">
        <v>18015</v>
      </c>
      <c r="T99" s="45">
        <v>15937</v>
      </c>
      <c r="U99" s="45">
        <v>17998</v>
      </c>
      <c r="V99" s="37">
        <f t="shared" si="29"/>
        <v>17316.666666666668</v>
      </c>
      <c r="W99" s="37">
        <f t="shared" si="20"/>
        <v>2316.9700000000003</v>
      </c>
      <c r="X99" s="38">
        <f t="shared" si="21"/>
        <v>3.1170000000000004</v>
      </c>
      <c r="Y99" s="37">
        <f t="shared" si="22"/>
        <v>17316.666666666668</v>
      </c>
      <c r="Z99" s="37">
        <f t="shared" si="23"/>
        <v>2316.9700000000003</v>
      </c>
      <c r="AA99" s="38">
        <f t="shared" si="24"/>
        <v>3.1170000000000004</v>
      </c>
      <c r="AB99" s="24">
        <f t="shared" si="25"/>
        <v>44677.000000000007</v>
      </c>
      <c r="AC99" s="12">
        <f t="shared" ref="AC99:AC130" si="30">AB99/F99</f>
        <v>201.24774774774778</v>
      </c>
    </row>
    <row r="100" spans="1:29" ht="21" customHeight="1" x14ac:dyDescent="0.2">
      <c r="A100" s="3">
        <v>98</v>
      </c>
      <c r="B100" s="4" t="s">
        <v>480</v>
      </c>
      <c r="C100" s="5" t="s">
        <v>336</v>
      </c>
      <c r="D100" s="4" t="s">
        <v>385</v>
      </c>
      <c r="E100" s="3">
        <v>1981</v>
      </c>
      <c r="F100" s="3">
        <v>78</v>
      </c>
      <c r="G100" s="36">
        <v>0</v>
      </c>
      <c r="H100" s="36">
        <v>0</v>
      </c>
      <c r="I100" s="36">
        <v>0</v>
      </c>
      <c r="J100" s="36">
        <f t="shared" si="27"/>
        <v>0</v>
      </c>
      <c r="K100" s="36">
        <f t="shared" si="16"/>
        <v>0</v>
      </c>
      <c r="L100" s="36">
        <f t="shared" si="17"/>
        <v>0</v>
      </c>
      <c r="M100" s="36">
        <v>0</v>
      </c>
      <c r="N100" s="36">
        <v>0</v>
      </c>
      <c r="O100" s="36">
        <v>0</v>
      </c>
      <c r="P100" s="36">
        <f t="shared" si="28"/>
        <v>0</v>
      </c>
      <c r="Q100" s="36">
        <f t="shared" si="18"/>
        <v>0</v>
      </c>
      <c r="R100" s="40">
        <f t="shared" si="19"/>
        <v>0</v>
      </c>
      <c r="S100" s="45">
        <v>8846</v>
      </c>
      <c r="T100" s="45">
        <v>8949</v>
      </c>
      <c r="U100" s="45">
        <v>30892</v>
      </c>
      <c r="V100" s="37">
        <f t="shared" ref="V100:V131" si="31">(S100+T100+U100)/3</f>
        <v>16229</v>
      </c>
      <c r="W100" s="37">
        <f t="shared" si="20"/>
        <v>2171.4402</v>
      </c>
      <c r="X100" s="38">
        <f t="shared" si="21"/>
        <v>2.9212200000000004</v>
      </c>
      <c r="Y100" s="37">
        <f t="shared" si="22"/>
        <v>16229</v>
      </c>
      <c r="Z100" s="37">
        <f t="shared" si="23"/>
        <v>2171.4402</v>
      </c>
      <c r="AA100" s="38">
        <f t="shared" si="24"/>
        <v>2.9212200000000004</v>
      </c>
      <c r="AB100" s="24">
        <f t="shared" si="25"/>
        <v>41870.82</v>
      </c>
      <c r="AC100" s="12">
        <f t="shared" si="30"/>
        <v>536.80538461538458</v>
      </c>
    </row>
    <row r="101" spans="1:29" ht="17" x14ac:dyDescent="0.2">
      <c r="A101" s="3">
        <v>99</v>
      </c>
      <c r="B101" s="4" t="s">
        <v>293</v>
      </c>
      <c r="C101" s="5" t="s">
        <v>437</v>
      </c>
      <c r="D101" s="4" t="s">
        <v>438</v>
      </c>
      <c r="E101" s="3" t="s">
        <v>312</v>
      </c>
      <c r="F101" s="3">
        <v>96.43</v>
      </c>
      <c r="G101" s="36">
        <v>0</v>
      </c>
      <c r="H101" s="36">
        <v>0</v>
      </c>
      <c r="I101" s="36">
        <v>0</v>
      </c>
      <c r="J101" s="36">
        <f t="shared" si="27"/>
        <v>0</v>
      </c>
      <c r="K101" s="36">
        <f t="shared" si="16"/>
        <v>0</v>
      </c>
      <c r="L101" s="36">
        <f t="shared" si="17"/>
        <v>0</v>
      </c>
      <c r="M101" s="36">
        <v>11614.999999999998</v>
      </c>
      <c r="N101" s="36">
        <v>11610</v>
      </c>
      <c r="O101" s="36">
        <v>13300</v>
      </c>
      <c r="P101" s="36">
        <f t="shared" si="28"/>
        <v>12175</v>
      </c>
      <c r="Q101" s="36">
        <f t="shared" si="18"/>
        <v>824.24749999999995</v>
      </c>
      <c r="R101" s="40">
        <f t="shared" si="19"/>
        <v>1.2175</v>
      </c>
      <c r="S101" s="45">
        <v>3151</v>
      </c>
      <c r="T101" s="45">
        <v>2404</v>
      </c>
      <c r="U101" s="45">
        <v>3453</v>
      </c>
      <c r="V101" s="37">
        <f t="shared" si="31"/>
        <v>3002.6666666666665</v>
      </c>
      <c r="W101" s="37">
        <f t="shared" si="20"/>
        <v>401.7568</v>
      </c>
      <c r="X101" s="38">
        <f t="shared" si="21"/>
        <v>0.54047999999999996</v>
      </c>
      <c r="Y101" s="37">
        <f t="shared" si="22"/>
        <v>15177.666666666666</v>
      </c>
      <c r="Z101" s="37">
        <f t="shared" si="23"/>
        <v>1226.0043000000001</v>
      </c>
      <c r="AA101" s="38">
        <f t="shared" si="24"/>
        <v>1.7579799999999999</v>
      </c>
      <c r="AB101" s="24">
        <f t="shared" si="25"/>
        <v>19921.88</v>
      </c>
      <c r="AC101" s="12">
        <f t="shared" si="30"/>
        <v>206.59421341906045</v>
      </c>
    </row>
    <row r="102" spans="1:29" ht="21" customHeight="1" x14ac:dyDescent="0.2">
      <c r="A102" s="3">
        <v>100</v>
      </c>
      <c r="B102" s="4" t="s">
        <v>480</v>
      </c>
      <c r="C102" s="5" t="s">
        <v>17</v>
      </c>
      <c r="D102" s="4" t="s">
        <v>47</v>
      </c>
      <c r="E102" s="3">
        <v>1978</v>
      </c>
      <c r="F102" s="3">
        <v>110</v>
      </c>
      <c r="G102" s="36">
        <v>0</v>
      </c>
      <c r="H102" s="36">
        <v>0</v>
      </c>
      <c r="I102" s="36">
        <v>0</v>
      </c>
      <c r="J102" s="36">
        <f t="shared" si="27"/>
        <v>0</v>
      </c>
      <c r="K102" s="36">
        <f t="shared" si="16"/>
        <v>0</v>
      </c>
      <c r="L102" s="36">
        <f t="shared" si="17"/>
        <v>0</v>
      </c>
      <c r="M102" s="36">
        <v>0</v>
      </c>
      <c r="N102" s="36">
        <v>0</v>
      </c>
      <c r="O102" s="36">
        <v>0</v>
      </c>
      <c r="P102" s="36">
        <f t="shared" si="28"/>
        <v>0</v>
      </c>
      <c r="Q102" s="36">
        <f t="shared" si="18"/>
        <v>0</v>
      </c>
      <c r="R102" s="40">
        <f t="shared" si="19"/>
        <v>0</v>
      </c>
      <c r="S102" s="45">
        <v>15128</v>
      </c>
      <c r="T102" s="45">
        <v>13509</v>
      </c>
      <c r="U102" s="45">
        <v>16857</v>
      </c>
      <c r="V102" s="37">
        <f t="shared" si="31"/>
        <v>15164.666666666666</v>
      </c>
      <c r="W102" s="37">
        <f t="shared" si="20"/>
        <v>2029.0324000000001</v>
      </c>
      <c r="X102" s="38">
        <f t="shared" si="21"/>
        <v>2.7296399999999998</v>
      </c>
      <c r="Y102" s="37">
        <f t="shared" si="22"/>
        <v>15164.666666666666</v>
      </c>
      <c r="Z102" s="37">
        <f t="shared" si="23"/>
        <v>2029.0324000000001</v>
      </c>
      <c r="AA102" s="38">
        <f t="shared" si="24"/>
        <v>2.7296399999999998</v>
      </c>
      <c r="AB102" s="24">
        <f t="shared" si="25"/>
        <v>39124.839999999997</v>
      </c>
      <c r="AC102" s="12">
        <f t="shared" si="30"/>
        <v>355.68036363636361</v>
      </c>
    </row>
    <row r="103" spans="1:29" ht="17" x14ac:dyDescent="0.2">
      <c r="A103" s="3">
        <v>101</v>
      </c>
      <c r="B103" s="4" t="s">
        <v>480</v>
      </c>
      <c r="C103" s="5" t="s">
        <v>234</v>
      </c>
      <c r="D103" s="4" t="s">
        <v>458</v>
      </c>
      <c r="E103" s="3">
        <v>1978</v>
      </c>
      <c r="F103" s="3">
        <v>82.1</v>
      </c>
      <c r="G103" s="36">
        <v>0</v>
      </c>
      <c r="H103" s="36">
        <v>0</v>
      </c>
      <c r="I103" s="36">
        <v>0</v>
      </c>
      <c r="J103" s="36">
        <f t="shared" si="27"/>
        <v>0</v>
      </c>
      <c r="K103" s="36">
        <f t="shared" si="16"/>
        <v>0</v>
      </c>
      <c r="L103" s="36">
        <f t="shared" si="17"/>
        <v>0</v>
      </c>
      <c r="M103" s="36">
        <v>13733.682422870081</v>
      </c>
      <c r="N103" s="36">
        <v>12432.352108689498</v>
      </c>
      <c r="O103" s="36">
        <v>13114.853382394564</v>
      </c>
      <c r="P103" s="36">
        <f t="shared" si="28"/>
        <v>13093.62930465138</v>
      </c>
      <c r="Q103" s="36">
        <f t="shared" si="18"/>
        <v>886.43870392489839</v>
      </c>
      <c r="R103" s="40">
        <f t="shared" si="19"/>
        <v>1.3093629304651382</v>
      </c>
      <c r="S103" s="45">
        <v>1975</v>
      </c>
      <c r="T103" s="45">
        <v>1863</v>
      </c>
      <c r="U103" s="45">
        <v>1836</v>
      </c>
      <c r="V103" s="37">
        <f t="shared" si="31"/>
        <v>1891.3333333333333</v>
      </c>
      <c r="W103" s="37">
        <f t="shared" si="20"/>
        <v>253.06039999999999</v>
      </c>
      <c r="X103" s="38">
        <f t="shared" si="21"/>
        <v>0.34044000000000002</v>
      </c>
      <c r="Y103" s="37">
        <f t="shared" si="22"/>
        <v>14984.962637984714</v>
      </c>
      <c r="Z103" s="37">
        <f t="shared" si="23"/>
        <v>1139.4991039248985</v>
      </c>
      <c r="AA103" s="38">
        <f t="shared" si="24"/>
        <v>1.6498029304651383</v>
      </c>
      <c r="AB103" s="24">
        <f t="shared" si="25"/>
        <v>17973.269304651381</v>
      </c>
      <c r="AC103" s="12">
        <f t="shared" si="30"/>
        <v>218.91923635385362</v>
      </c>
    </row>
    <row r="104" spans="1:29" ht="17" x14ac:dyDescent="0.2">
      <c r="A104" s="3">
        <v>102</v>
      </c>
      <c r="B104" s="4" t="s">
        <v>480</v>
      </c>
      <c r="C104" s="5" t="s">
        <v>390</v>
      </c>
      <c r="D104" s="4" t="s">
        <v>418</v>
      </c>
      <c r="E104" s="3">
        <v>1979</v>
      </c>
      <c r="F104" s="3">
        <v>96</v>
      </c>
      <c r="G104" s="36">
        <v>0</v>
      </c>
      <c r="H104" s="36">
        <v>0</v>
      </c>
      <c r="I104" s="36">
        <v>0</v>
      </c>
      <c r="J104" s="36">
        <f t="shared" si="27"/>
        <v>0</v>
      </c>
      <c r="K104" s="36">
        <f t="shared" si="16"/>
        <v>0</v>
      </c>
      <c r="L104" s="36">
        <f t="shared" si="17"/>
        <v>0</v>
      </c>
      <c r="M104" s="36">
        <v>8954.0346431400358</v>
      </c>
      <c r="N104" s="36">
        <v>8530.6302914217049</v>
      </c>
      <c r="O104" s="36">
        <v>8414.0928556140025</v>
      </c>
      <c r="P104" s="36">
        <f t="shared" si="28"/>
        <v>8632.9192633919138</v>
      </c>
      <c r="Q104" s="36">
        <f t="shared" si="18"/>
        <v>584.4486341316325</v>
      </c>
      <c r="R104" s="40">
        <f t="shared" si="19"/>
        <v>0.86329192633919138</v>
      </c>
      <c r="S104" s="45">
        <v>6068</v>
      </c>
      <c r="T104" s="45">
        <v>7544</v>
      </c>
      <c r="U104" s="45">
        <v>5209</v>
      </c>
      <c r="V104" s="37">
        <f t="shared" si="31"/>
        <v>6273.666666666667</v>
      </c>
      <c r="W104" s="37">
        <f t="shared" si="20"/>
        <v>839.41660000000002</v>
      </c>
      <c r="X104" s="38">
        <f t="shared" si="21"/>
        <v>1.1292600000000002</v>
      </c>
      <c r="Y104" s="37">
        <f t="shared" si="22"/>
        <v>14906.58593005858</v>
      </c>
      <c r="Z104" s="37">
        <f t="shared" si="23"/>
        <v>1423.8652341316324</v>
      </c>
      <c r="AA104" s="38">
        <f t="shared" si="24"/>
        <v>1.9925519263391915</v>
      </c>
      <c r="AB104" s="24">
        <f t="shared" si="25"/>
        <v>24818.979263391913</v>
      </c>
      <c r="AC104" s="12">
        <f t="shared" si="30"/>
        <v>258.53103399366574</v>
      </c>
    </row>
    <row r="105" spans="1:29" ht="17" x14ac:dyDescent="0.2">
      <c r="A105" s="3">
        <v>103</v>
      </c>
      <c r="B105" s="4" t="s">
        <v>342</v>
      </c>
      <c r="C105" s="5" t="s">
        <v>157</v>
      </c>
      <c r="D105" s="4" t="s">
        <v>158</v>
      </c>
      <c r="E105" s="3">
        <v>2018</v>
      </c>
      <c r="F105" s="3">
        <v>113</v>
      </c>
      <c r="G105" s="36">
        <v>0</v>
      </c>
      <c r="H105" s="36">
        <v>-9959</v>
      </c>
      <c r="I105" s="36">
        <v>49427</v>
      </c>
      <c r="J105" s="36">
        <f t="shared" si="27"/>
        <v>13156</v>
      </c>
      <c r="K105" s="36">
        <f t="shared" si="16"/>
        <v>749.89200000000005</v>
      </c>
      <c r="L105" s="36">
        <f t="shared" si="17"/>
        <v>3.0258799999999999</v>
      </c>
      <c r="M105" s="36">
        <v>0</v>
      </c>
      <c r="N105" s="36">
        <v>0</v>
      </c>
      <c r="O105" s="36">
        <v>0</v>
      </c>
      <c r="P105" s="36">
        <f t="shared" si="28"/>
        <v>0</v>
      </c>
      <c r="Q105" s="36">
        <f t="shared" si="18"/>
        <v>0</v>
      </c>
      <c r="R105" s="40">
        <f t="shared" si="19"/>
        <v>0</v>
      </c>
      <c r="S105" s="45">
        <v>1989</v>
      </c>
      <c r="T105" s="45">
        <v>496</v>
      </c>
      <c r="U105" s="45">
        <v>2675</v>
      </c>
      <c r="V105" s="37">
        <f t="shared" si="31"/>
        <v>1720</v>
      </c>
      <c r="W105" s="37">
        <f t="shared" si="20"/>
        <v>230.136</v>
      </c>
      <c r="X105" s="38">
        <f t="shared" si="21"/>
        <v>0.30960000000000004</v>
      </c>
      <c r="Y105" s="37">
        <f t="shared" si="22"/>
        <v>14876</v>
      </c>
      <c r="Z105" s="37">
        <f t="shared" si="23"/>
        <v>980.02800000000002</v>
      </c>
      <c r="AA105" s="38">
        <f t="shared" si="24"/>
        <v>3.33548</v>
      </c>
      <c r="AB105" s="24">
        <f t="shared" si="25"/>
        <v>17593.599999999999</v>
      </c>
      <c r="AC105" s="12">
        <f t="shared" si="30"/>
        <v>155.69557522123893</v>
      </c>
    </row>
    <row r="106" spans="1:29" ht="17" x14ac:dyDescent="0.2">
      <c r="A106" s="3">
        <v>104</v>
      </c>
      <c r="B106" s="4" t="s">
        <v>480</v>
      </c>
      <c r="C106" s="5" t="s">
        <v>320</v>
      </c>
      <c r="D106" s="4" t="s">
        <v>290</v>
      </c>
      <c r="E106" s="3">
        <v>1979</v>
      </c>
      <c r="F106" s="3">
        <v>139</v>
      </c>
      <c r="G106" s="36">
        <v>0</v>
      </c>
      <c r="H106" s="36">
        <v>0</v>
      </c>
      <c r="I106" s="36">
        <v>0</v>
      </c>
      <c r="J106" s="36">
        <f t="shared" si="27"/>
        <v>0</v>
      </c>
      <c r="K106" s="36">
        <f t="shared" si="16"/>
        <v>0</v>
      </c>
      <c r="L106" s="36">
        <f t="shared" si="17"/>
        <v>0</v>
      </c>
      <c r="M106" s="36">
        <v>12964.695993713178</v>
      </c>
      <c r="N106" s="36">
        <v>12351.641776121012</v>
      </c>
      <c r="O106" s="36">
        <v>12182.905280524443</v>
      </c>
      <c r="P106" s="36">
        <f t="shared" si="28"/>
        <v>12499.747683452879</v>
      </c>
      <c r="Q106" s="36">
        <f t="shared" si="18"/>
        <v>846.23291816975984</v>
      </c>
      <c r="R106" s="40">
        <f t="shared" si="19"/>
        <v>1.249974768345288</v>
      </c>
      <c r="S106" s="45">
        <v>2885.2985092426952</v>
      </c>
      <c r="T106" s="45">
        <v>1391.9229576624925</v>
      </c>
      <c r="U106" s="45">
        <v>2277.7765056648777</v>
      </c>
      <c r="V106" s="37">
        <f t="shared" si="31"/>
        <v>2184.999324190022</v>
      </c>
      <c r="W106" s="37">
        <f t="shared" si="20"/>
        <v>292.35290957662494</v>
      </c>
      <c r="X106" s="38">
        <f t="shared" si="21"/>
        <v>0.39329987835420399</v>
      </c>
      <c r="Y106" s="37">
        <f t="shared" si="22"/>
        <v>14684.747007642902</v>
      </c>
      <c r="Z106" s="37">
        <f t="shared" si="23"/>
        <v>1138.5858277463849</v>
      </c>
      <c r="AA106" s="38">
        <f t="shared" si="24"/>
        <v>1.6432746466994921</v>
      </c>
      <c r="AB106" s="24">
        <f t="shared" si="25"/>
        <v>18137.045939863136</v>
      </c>
      <c r="AC106" s="12">
        <f t="shared" si="30"/>
        <v>130.48234489110169</v>
      </c>
    </row>
    <row r="107" spans="1:29" ht="18" customHeight="1" x14ac:dyDescent="0.2">
      <c r="A107" s="3">
        <v>105</v>
      </c>
      <c r="B107" s="4" t="s">
        <v>486</v>
      </c>
      <c r="C107" s="5" t="s">
        <v>487</v>
      </c>
      <c r="D107" s="4" t="s">
        <v>488</v>
      </c>
      <c r="E107" s="3">
        <v>1983</v>
      </c>
      <c r="F107" s="3">
        <v>108</v>
      </c>
      <c r="G107" s="36">
        <v>0</v>
      </c>
      <c r="H107" s="36">
        <v>0</v>
      </c>
      <c r="I107" s="36">
        <v>0</v>
      </c>
      <c r="J107" s="36">
        <f t="shared" si="27"/>
        <v>0</v>
      </c>
      <c r="K107" s="36">
        <f t="shared" si="16"/>
        <v>0</v>
      </c>
      <c r="L107" s="36">
        <f t="shared" si="17"/>
        <v>0</v>
      </c>
      <c r="M107" s="36">
        <v>14849.979440297453</v>
      </c>
      <c r="N107" s="36">
        <v>11372.452609341721</v>
      </c>
      <c r="O107" s="36">
        <v>16487.001699166954</v>
      </c>
      <c r="P107" s="36">
        <f t="shared" si="28"/>
        <v>14236.47791626871</v>
      </c>
      <c r="Q107" s="36">
        <f t="shared" si="18"/>
        <v>963.80955493139163</v>
      </c>
      <c r="R107" s="40">
        <f t="shared" si="19"/>
        <v>1.4236477916268711</v>
      </c>
      <c r="S107" s="45">
        <v>0</v>
      </c>
      <c r="T107" s="45">
        <v>0</v>
      </c>
      <c r="U107" s="45">
        <v>0</v>
      </c>
      <c r="V107" s="37">
        <f t="shared" si="31"/>
        <v>0</v>
      </c>
      <c r="W107" s="37">
        <f t="shared" si="20"/>
        <v>0</v>
      </c>
      <c r="X107" s="38">
        <f t="shared" si="21"/>
        <v>0</v>
      </c>
      <c r="Y107" s="37">
        <f t="shared" si="22"/>
        <v>14236.47791626871</v>
      </c>
      <c r="Z107" s="37">
        <f t="shared" si="23"/>
        <v>963.80955493139163</v>
      </c>
      <c r="AA107" s="38">
        <f t="shared" si="24"/>
        <v>1.4236477916268711</v>
      </c>
      <c r="AB107" s="24">
        <f t="shared" si="25"/>
        <v>14236.47791626871</v>
      </c>
      <c r="AC107" s="12">
        <f t="shared" si="30"/>
        <v>131.81923996545103</v>
      </c>
    </row>
    <row r="108" spans="1:29" ht="17" x14ac:dyDescent="0.2">
      <c r="A108" s="3">
        <v>106</v>
      </c>
      <c r="B108" s="4" t="s">
        <v>486</v>
      </c>
      <c r="C108" s="5" t="s">
        <v>467</v>
      </c>
      <c r="D108" s="4" t="s">
        <v>468</v>
      </c>
      <c r="E108" s="3">
        <v>1983</v>
      </c>
      <c r="F108" s="3">
        <v>100</v>
      </c>
      <c r="G108" s="36">
        <v>0</v>
      </c>
      <c r="H108" s="36">
        <v>0</v>
      </c>
      <c r="I108" s="36">
        <v>0</v>
      </c>
      <c r="J108" s="36">
        <f t="shared" si="27"/>
        <v>0</v>
      </c>
      <c r="K108" s="36">
        <f t="shared" si="16"/>
        <v>0</v>
      </c>
      <c r="L108" s="36">
        <f t="shared" si="17"/>
        <v>0</v>
      </c>
      <c r="M108" s="36">
        <v>14849.979440297453</v>
      </c>
      <c r="N108" s="36">
        <v>11372.452609341721</v>
      </c>
      <c r="O108" s="36">
        <v>16487.001699166954</v>
      </c>
      <c r="P108" s="36">
        <f t="shared" si="28"/>
        <v>14236.47791626871</v>
      </c>
      <c r="Q108" s="36">
        <f t="shared" si="18"/>
        <v>963.80955493139163</v>
      </c>
      <c r="R108" s="40">
        <f t="shared" si="19"/>
        <v>1.4236477916268711</v>
      </c>
      <c r="S108" s="45">
        <v>0</v>
      </c>
      <c r="T108" s="45">
        <v>0</v>
      </c>
      <c r="U108" s="45">
        <v>0</v>
      </c>
      <c r="V108" s="37">
        <f t="shared" si="31"/>
        <v>0</v>
      </c>
      <c r="W108" s="37">
        <f t="shared" si="20"/>
        <v>0</v>
      </c>
      <c r="X108" s="38">
        <f t="shared" si="21"/>
        <v>0</v>
      </c>
      <c r="Y108" s="37">
        <f t="shared" si="22"/>
        <v>14236.47791626871</v>
      </c>
      <c r="Z108" s="37">
        <f t="shared" si="23"/>
        <v>963.80955493139163</v>
      </c>
      <c r="AA108" s="38">
        <f t="shared" si="24"/>
        <v>1.4236477916268711</v>
      </c>
      <c r="AB108" s="24">
        <f t="shared" si="25"/>
        <v>14236.47791626871</v>
      </c>
      <c r="AC108" s="12">
        <f t="shared" si="30"/>
        <v>142.36477916268711</v>
      </c>
    </row>
    <row r="109" spans="1:29" ht="17" x14ac:dyDescent="0.2">
      <c r="A109" s="3">
        <v>107</v>
      </c>
      <c r="B109" s="4" t="s">
        <v>486</v>
      </c>
      <c r="C109" s="5" t="s">
        <v>469</v>
      </c>
      <c r="D109" s="4" t="s">
        <v>470</v>
      </c>
      <c r="E109" s="3">
        <v>1983</v>
      </c>
      <c r="F109" s="3">
        <v>108</v>
      </c>
      <c r="G109" s="36">
        <v>0</v>
      </c>
      <c r="H109" s="36">
        <v>0</v>
      </c>
      <c r="I109" s="36">
        <v>0</v>
      </c>
      <c r="J109" s="36">
        <f t="shared" si="27"/>
        <v>0</v>
      </c>
      <c r="K109" s="36">
        <f t="shared" si="16"/>
        <v>0</v>
      </c>
      <c r="L109" s="36">
        <f t="shared" si="17"/>
        <v>0</v>
      </c>
      <c r="M109" s="36">
        <v>14849.979440297453</v>
      </c>
      <c r="N109" s="36">
        <v>11372.452609341721</v>
      </c>
      <c r="O109" s="36">
        <v>16487.001699166954</v>
      </c>
      <c r="P109" s="36">
        <f t="shared" si="28"/>
        <v>14236.47791626871</v>
      </c>
      <c r="Q109" s="36">
        <f t="shared" si="18"/>
        <v>963.80955493139163</v>
      </c>
      <c r="R109" s="40">
        <f t="shared" si="19"/>
        <v>1.4236477916268711</v>
      </c>
      <c r="S109" s="45">
        <v>0</v>
      </c>
      <c r="T109" s="45">
        <v>0</v>
      </c>
      <c r="U109" s="45">
        <v>0</v>
      </c>
      <c r="V109" s="37">
        <f t="shared" si="31"/>
        <v>0</v>
      </c>
      <c r="W109" s="37">
        <f t="shared" si="20"/>
        <v>0</v>
      </c>
      <c r="X109" s="38">
        <f t="shared" si="21"/>
        <v>0</v>
      </c>
      <c r="Y109" s="37">
        <f t="shared" si="22"/>
        <v>14236.47791626871</v>
      </c>
      <c r="Z109" s="37">
        <f t="shared" si="23"/>
        <v>963.80955493139163</v>
      </c>
      <c r="AA109" s="38">
        <f t="shared" si="24"/>
        <v>1.4236477916268711</v>
      </c>
      <c r="AB109" s="24">
        <f t="shared" si="25"/>
        <v>14236.47791626871</v>
      </c>
      <c r="AC109" s="12">
        <f t="shared" si="30"/>
        <v>131.81923996545103</v>
      </c>
    </row>
    <row r="110" spans="1:29" ht="17" x14ac:dyDescent="0.2">
      <c r="A110" s="3">
        <v>108</v>
      </c>
      <c r="B110" s="4" t="s">
        <v>486</v>
      </c>
      <c r="C110" s="5" t="s">
        <v>446</v>
      </c>
      <c r="D110" s="4" t="s">
        <v>447</v>
      </c>
      <c r="E110" s="3">
        <v>1983</v>
      </c>
      <c r="F110" s="3">
        <v>100</v>
      </c>
      <c r="G110" s="36">
        <v>0</v>
      </c>
      <c r="H110" s="36">
        <v>0</v>
      </c>
      <c r="I110" s="36">
        <v>0</v>
      </c>
      <c r="J110" s="36">
        <f t="shared" si="27"/>
        <v>0</v>
      </c>
      <c r="K110" s="36">
        <f t="shared" si="16"/>
        <v>0</v>
      </c>
      <c r="L110" s="36">
        <f t="shared" si="17"/>
        <v>0</v>
      </c>
      <c r="M110" s="36">
        <v>14849.979440297453</v>
      </c>
      <c r="N110" s="36">
        <v>11372.452609341721</v>
      </c>
      <c r="O110" s="36">
        <v>16487.001699166954</v>
      </c>
      <c r="P110" s="36">
        <f t="shared" si="28"/>
        <v>14236.47791626871</v>
      </c>
      <c r="Q110" s="36">
        <f t="shared" si="18"/>
        <v>963.80955493139163</v>
      </c>
      <c r="R110" s="40">
        <f t="shared" si="19"/>
        <v>1.4236477916268711</v>
      </c>
      <c r="S110" s="45">
        <v>0</v>
      </c>
      <c r="T110" s="45">
        <v>0</v>
      </c>
      <c r="U110" s="45">
        <v>0</v>
      </c>
      <c r="V110" s="37">
        <f t="shared" si="31"/>
        <v>0</v>
      </c>
      <c r="W110" s="37">
        <f t="shared" si="20"/>
        <v>0</v>
      </c>
      <c r="X110" s="38">
        <f t="shared" si="21"/>
        <v>0</v>
      </c>
      <c r="Y110" s="37">
        <f t="shared" si="22"/>
        <v>14236.47791626871</v>
      </c>
      <c r="Z110" s="37">
        <f t="shared" si="23"/>
        <v>963.80955493139163</v>
      </c>
      <c r="AA110" s="38">
        <f t="shared" si="24"/>
        <v>1.4236477916268711</v>
      </c>
      <c r="AB110" s="24">
        <f t="shared" si="25"/>
        <v>14236.47791626871</v>
      </c>
      <c r="AC110" s="12">
        <f t="shared" si="30"/>
        <v>142.36477916268711</v>
      </c>
    </row>
    <row r="111" spans="1:29" ht="17" x14ac:dyDescent="0.2">
      <c r="A111" s="3">
        <v>109</v>
      </c>
      <c r="B111" s="4" t="s">
        <v>527</v>
      </c>
      <c r="C111" s="5" t="s">
        <v>247</v>
      </c>
      <c r="D111" s="4" t="s">
        <v>453</v>
      </c>
      <c r="E111" s="3">
        <v>1975</v>
      </c>
      <c r="F111" s="3">
        <v>77</v>
      </c>
      <c r="G111" s="36">
        <v>0</v>
      </c>
      <c r="H111" s="36">
        <v>0</v>
      </c>
      <c r="I111" s="36">
        <v>0</v>
      </c>
      <c r="J111" s="36">
        <f t="shared" si="27"/>
        <v>0</v>
      </c>
      <c r="K111" s="36">
        <f t="shared" si="16"/>
        <v>0</v>
      </c>
      <c r="L111" s="36">
        <f t="shared" si="17"/>
        <v>0</v>
      </c>
      <c r="M111" s="36">
        <v>9656.3725761007681</v>
      </c>
      <c r="N111" s="36">
        <v>8529.0867907850388</v>
      </c>
      <c r="O111" s="36">
        <v>11448.544279321584</v>
      </c>
      <c r="P111" s="36">
        <f t="shared" si="28"/>
        <v>9878.0012154024644</v>
      </c>
      <c r="Q111" s="36">
        <f t="shared" si="18"/>
        <v>668.74068228274677</v>
      </c>
      <c r="R111" s="40">
        <f t="shared" si="19"/>
        <v>0.98780012154024643</v>
      </c>
      <c r="S111" s="45">
        <v>3503</v>
      </c>
      <c r="T111" s="45">
        <v>4622</v>
      </c>
      <c r="U111" s="45">
        <v>4539</v>
      </c>
      <c r="V111" s="37">
        <f t="shared" si="31"/>
        <v>4221.333333333333</v>
      </c>
      <c r="W111" s="37">
        <f t="shared" si="20"/>
        <v>564.81439999999998</v>
      </c>
      <c r="X111" s="38">
        <f t="shared" si="21"/>
        <v>0.75983999999999996</v>
      </c>
      <c r="Y111" s="37">
        <f t="shared" si="22"/>
        <v>14099.334548735798</v>
      </c>
      <c r="Z111" s="37">
        <f t="shared" si="23"/>
        <v>1233.5550822827468</v>
      </c>
      <c r="AA111" s="38">
        <f t="shared" si="24"/>
        <v>1.7476401215402464</v>
      </c>
      <c r="AB111" s="24">
        <f t="shared" si="25"/>
        <v>20769.041215402463</v>
      </c>
      <c r="AC111" s="12">
        <f t="shared" si="30"/>
        <v>269.72780799223978</v>
      </c>
    </row>
    <row r="112" spans="1:29" ht="17" x14ac:dyDescent="0.2">
      <c r="A112" s="3">
        <v>110</v>
      </c>
      <c r="B112" s="4" t="s">
        <v>486</v>
      </c>
      <c r="C112" s="5" t="s">
        <v>395</v>
      </c>
      <c r="D112" s="4" t="s">
        <v>396</v>
      </c>
      <c r="E112" s="3">
        <v>1985</v>
      </c>
      <c r="F112" s="3">
        <v>77.2</v>
      </c>
      <c r="G112" s="36">
        <v>9827</v>
      </c>
      <c r="H112" s="36">
        <v>875</v>
      </c>
      <c r="I112" s="36">
        <v>31525</v>
      </c>
      <c r="J112" s="36">
        <f t="shared" si="27"/>
        <v>14075.666666666666</v>
      </c>
      <c r="K112" s="36">
        <f t="shared" si="16"/>
        <v>802.31299999999999</v>
      </c>
      <c r="L112" s="36">
        <f t="shared" si="17"/>
        <v>3.237403333333333</v>
      </c>
      <c r="M112" s="36">
        <v>0</v>
      </c>
      <c r="N112" s="36">
        <v>0</v>
      </c>
      <c r="O112" s="36">
        <v>0</v>
      </c>
      <c r="P112" s="36">
        <f t="shared" si="28"/>
        <v>0</v>
      </c>
      <c r="Q112" s="36">
        <f t="shared" si="18"/>
        <v>0</v>
      </c>
      <c r="R112" s="40">
        <f t="shared" si="19"/>
        <v>0</v>
      </c>
      <c r="S112" s="45">
        <v>0</v>
      </c>
      <c r="T112" s="45">
        <v>0</v>
      </c>
      <c r="U112" s="45">
        <v>0</v>
      </c>
      <c r="V112" s="37">
        <f t="shared" si="31"/>
        <v>0</v>
      </c>
      <c r="W112" s="37">
        <f t="shared" si="20"/>
        <v>0</v>
      </c>
      <c r="X112" s="38">
        <f t="shared" si="21"/>
        <v>0</v>
      </c>
      <c r="Y112" s="37">
        <f t="shared" si="22"/>
        <v>14075.666666666666</v>
      </c>
      <c r="Z112" s="37">
        <f t="shared" si="23"/>
        <v>802.31299999999999</v>
      </c>
      <c r="AA112" s="38">
        <f t="shared" si="24"/>
        <v>3.237403333333333</v>
      </c>
      <c r="AB112" s="24">
        <f t="shared" si="25"/>
        <v>14075.666666666666</v>
      </c>
      <c r="AC112" s="12">
        <f t="shared" si="30"/>
        <v>182.32728842832469</v>
      </c>
    </row>
    <row r="113" spans="1:29" ht="17" x14ac:dyDescent="0.2">
      <c r="A113" s="3">
        <v>111</v>
      </c>
      <c r="B113" s="4" t="s">
        <v>483</v>
      </c>
      <c r="C113" s="5" t="s">
        <v>187</v>
      </c>
      <c r="D113" s="4" t="s">
        <v>188</v>
      </c>
      <c r="E113" s="3">
        <v>1982</v>
      </c>
      <c r="F113" s="3">
        <v>126</v>
      </c>
      <c r="G113" s="36">
        <v>0</v>
      </c>
      <c r="H113" s="36">
        <v>0</v>
      </c>
      <c r="I113" s="36">
        <v>0</v>
      </c>
      <c r="J113" s="36">
        <f t="shared" si="27"/>
        <v>0</v>
      </c>
      <c r="K113" s="36">
        <f t="shared" si="16"/>
        <v>0</v>
      </c>
      <c r="L113" s="36">
        <f t="shared" si="17"/>
        <v>0</v>
      </c>
      <c r="M113" s="36">
        <v>12968.058968058967</v>
      </c>
      <c r="N113" s="36">
        <v>12314.496314496315</v>
      </c>
      <c r="O113" s="36">
        <v>12036.216216216215</v>
      </c>
      <c r="P113" s="36">
        <f t="shared" si="28"/>
        <v>12439.590499590498</v>
      </c>
      <c r="Q113" s="36">
        <f t="shared" si="18"/>
        <v>842.16027682227673</v>
      </c>
      <c r="R113" s="40">
        <f t="shared" si="19"/>
        <v>1.2439590499590498</v>
      </c>
      <c r="S113" s="45">
        <v>2036</v>
      </c>
      <c r="T113" s="45">
        <v>1315</v>
      </c>
      <c r="U113" s="45">
        <v>1242</v>
      </c>
      <c r="V113" s="37">
        <f t="shared" si="31"/>
        <v>1531</v>
      </c>
      <c r="W113" s="37">
        <f t="shared" si="20"/>
        <v>204.84780000000001</v>
      </c>
      <c r="X113" s="38">
        <f t="shared" si="21"/>
        <v>0.27557999999999999</v>
      </c>
      <c r="Y113" s="37">
        <f t="shared" si="22"/>
        <v>13970.590499590498</v>
      </c>
      <c r="Z113" s="37">
        <f t="shared" si="23"/>
        <v>1047.0080768222767</v>
      </c>
      <c r="AA113" s="38">
        <f t="shared" si="24"/>
        <v>1.5195390499590498</v>
      </c>
      <c r="AB113" s="24">
        <f t="shared" si="25"/>
        <v>16389.5704995905</v>
      </c>
      <c r="AC113" s="12">
        <f t="shared" si="30"/>
        <v>130.07595634595634</v>
      </c>
    </row>
    <row r="114" spans="1:29" ht="17" x14ac:dyDescent="0.2">
      <c r="A114" s="3">
        <v>112</v>
      </c>
      <c r="B114" s="4" t="s">
        <v>486</v>
      </c>
      <c r="C114" s="5" t="s">
        <v>303</v>
      </c>
      <c r="D114" s="4" t="s">
        <v>340</v>
      </c>
      <c r="E114" s="3">
        <v>1980</v>
      </c>
      <c r="F114" s="3">
        <v>78</v>
      </c>
      <c r="G114" s="36">
        <v>10702</v>
      </c>
      <c r="H114" s="36">
        <v>20606</v>
      </c>
      <c r="I114" s="36">
        <v>10278</v>
      </c>
      <c r="J114" s="36">
        <f t="shared" si="27"/>
        <v>13862</v>
      </c>
      <c r="K114" s="36">
        <f t="shared" si="16"/>
        <v>790.13400000000001</v>
      </c>
      <c r="L114" s="36">
        <f t="shared" si="17"/>
        <v>3.1882600000000001</v>
      </c>
      <c r="M114" s="36">
        <v>0</v>
      </c>
      <c r="N114" s="36">
        <v>0</v>
      </c>
      <c r="O114" s="36">
        <v>0</v>
      </c>
      <c r="P114" s="36">
        <f t="shared" si="28"/>
        <v>0</v>
      </c>
      <c r="Q114" s="36">
        <f t="shared" si="18"/>
        <v>0</v>
      </c>
      <c r="R114" s="40">
        <f t="shared" si="19"/>
        <v>0</v>
      </c>
      <c r="S114" s="47">
        <v>0</v>
      </c>
      <c r="T114" s="47">
        <v>0</v>
      </c>
      <c r="U114" s="47">
        <v>0</v>
      </c>
      <c r="V114" s="37">
        <f t="shared" si="31"/>
        <v>0</v>
      </c>
      <c r="W114" s="37">
        <f t="shared" si="20"/>
        <v>0</v>
      </c>
      <c r="X114" s="38">
        <f t="shared" si="21"/>
        <v>0</v>
      </c>
      <c r="Y114" s="37">
        <f t="shared" si="22"/>
        <v>13862</v>
      </c>
      <c r="Z114" s="37">
        <f t="shared" si="23"/>
        <v>790.13400000000001</v>
      </c>
      <c r="AA114" s="38">
        <f t="shared" si="24"/>
        <v>3.1882600000000001</v>
      </c>
      <c r="AB114" s="24">
        <f t="shared" si="25"/>
        <v>13862</v>
      </c>
      <c r="AC114" s="12">
        <f t="shared" si="30"/>
        <v>177.71794871794873</v>
      </c>
    </row>
    <row r="115" spans="1:29" ht="17" x14ac:dyDescent="0.2">
      <c r="A115" s="3">
        <v>113</v>
      </c>
      <c r="B115" s="4" t="s">
        <v>480</v>
      </c>
      <c r="C115" s="5" t="s">
        <v>457</v>
      </c>
      <c r="D115" s="4" t="s">
        <v>458</v>
      </c>
      <c r="E115" s="3">
        <v>1978</v>
      </c>
      <c r="F115" s="3">
        <v>85</v>
      </c>
      <c r="G115" s="36">
        <v>0</v>
      </c>
      <c r="H115" s="36">
        <v>0</v>
      </c>
      <c r="I115" s="36">
        <v>0</v>
      </c>
      <c r="J115" s="36">
        <f t="shared" si="27"/>
        <v>0</v>
      </c>
      <c r="K115" s="36">
        <f t="shared" si="16"/>
        <v>0</v>
      </c>
      <c r="L115" s="36">
        <f t="shared" si="17"/>
        <v>0</v>
      </c>
      <c r="M115" s="36">
        <v>14218.794225870366</v>
      </c>
      <c r="N115" s="36">
        <v>12871.497311067082</v>
      </c>
      <c r="O115" s="36">
        <v>13578.106425134447</v>
      </c>
      <c r="P115" s="36">
        <f t="shared" si="28"/>
        <v>13556.132654023962</v>
      </c>
      <c r="Q115" s="36">
        <f t="shared" si="18"/>
        <v>917.75018067742224</v>
      </c>
      <c r="R115" s="40">
        <f t="shared" si="19"/>
        <v>1.3556132654023962</v>
      </c>
      <c r="S115" s="46">
        <v>0</v>
      </c>
      <c r="T115" s="46">
        <v>0</v>
      </c>
      <c r="U115" s="46">
        <v>0</v>
      </c>
      <c r="V115" s="37">
        <f t="shared" si="31"/>
        <v>0</v>
      </c>
      <c r="W115" s="37">
        <f t="shared" si="20"/>
        <v>0</v>
      </c>
      <c r="X115" s="38">
        <f t="shared" si="21"/>
        <v>0</v>
      </c>
      <c r="Y115" s="37">
        <f t="shared" si="22"/>
        <v>13556.132654023962</v>
      </c>
      <c r="Z115" s="37">
        <f t="shared" si="23"/>
        <v>917.75018067742224</v>
      </c>
      <c r="AA115" s="38">
        <f t="shared" si="24"/>
        <v>1.3556132654023962</v>
      </c>
      <c r="AB115" s="24">
        <f t="shared" si="25"/>
        <v>13556.132654023962</v>
      </c>
      <c r="AC115" s="12">
        <f t="shared" si="30"/>
        <v>159.48391357675251</v>
      </c>
    </row>
    <row r="116" spans="1:29" ht="17" x14ac:dyDescent="0.2">
      <c r="A116" s="3">
        <v>114</v>
      </c>
      <c r="B116" s="4" t="s">
        <v>480</v>
      </c>
      <c r="C116" s="5" t="s">
        <v>471</v>
      </c>
      <c r="D116" s="4" t="s">
        <v>458</v>
      </c>
      <c r="E116" s="3">
        <v>1978</v>
      </c>
      <c r="F116" s="3">
        <v>85</v>
      </c>
      <c r="G116" s="36">
        <v>0</v>
      </c>
      <c r="H116" s="36">
        <v>0</v>
      </c>
      <c r="I116" s="36">
        <v>0</v>
      </c>
      <c r="J116" s="36">
        <f t="shared" si="27"/>
        <v>0</v>
      </c>
      <c r="K116" s="36">
        <f t="shared" si="16"/>
        <v>0</v>
      </c>
      <c r="L116" s="36">
        <f t="shared" si="17"/>
        <v>0</v>
      </c>
      <c r="M116" s="36">
        <v>14218.794225870366</v>
      </c>
      <c r="N116" s="36">
        <v>12871.497311067082</v>
      </c>
      <c r="O116" s="36">
        <v>13578.106425134447</v>
      </c>
      <c r="P116" s="36">
        <f t="shared" si="28"/>
        <v>13556.132654023962</v>
      </c>
      <c r="Q116" s="36">
        <f t="shared" si="18"/>
        <v>917.75018067742224</v>
      </c>
      <c r="R116" s="40">
        <f t="shared" si="19"/>
        <v>1.3556132654023962</v>
      </c>
      <c r="S116" s="46">
        <v>0</v>
      </c>
      <c r="T116" s="46">
        <v>0</v>
      </c>
      <c r="U116" s="46">
        <v>0</v>
      </c>
      <c r="V116" s="37">
        <f t="shared" si="31"/>
        <v>0</v>
      </c>
      <c r="W116" s="37">
        <f t="shared" si="20"/>
        <v>0</v>
      </c>
      <c r="X116" s="38">
        <f t="shared" si="21"/>
        <v>0</v>
      </c>
      <c r="Y116" s="37">
        <f t="shared" si="22"/>
        <v>13556.132654023962</v>
      </c>
      <c r="Z116" s="37">
        <f t="shared" si="23"/>
        <v>917.75018067742224</v>
      </c>
      <c r="AA116" s="38">
        <f t="shared" si="24"/>
        <v>1.3556132654023962</v>
      </c>
      <c r="AB116" s="24">
        <f t="shared" si="25"/>
        <v>13556.132654023962</v>
      </c>
      <c r="AC116" s="12">
        <f t="shared" si="30"/>
        <v>159.48391357675251</v>
      </c>
    </row>
    <row r="117" spans="1:29" ht="15" customHeight="1" x14ac:dyDescent="0.2">
      <c r="A117" s="3">
        <v>115</v>
      </c>
      <c r="B117" s="4" t="s">
        <v>480</v>
      </c>
      <c r="C117" s="5" t="s">
        <v>451</v>
      </c>
      <c r="D117" s="4" t="s">
        <v>458</v>
      </c>
      <c r="E117" s="3">
        <v>1978</v>
      </c>
      <c r="F117" s="3">
        <v>85</v>
      </c>
      <c r="G117" s="36">
        <v>0</v>
      </c>
      <c r="H117" s="36">
        <v>0</v>
      </c>
      <c r="I117" s="36">
        <v>0</v>
      </c>
      <c r="J117" s="36">
        <f t="shared" si="27"/>
        <v>0</v>
      </c>
      <c r="K117" s="36">
        <f t="shared" si="16"/>
        <v>0</v>
      </c>
      <c r="L117" s="36">
        <f t="shared" si="17"/>
        <v>0</v>
      </c>
      <c r="M117" s="36">
        <v>14218.794225870366</v>
      </c>
      <c r="N117" s="36">
        <v>12871.497311067082</v>
      </c>
      <c r="O117" s="36">
        <v>13578.106425134447</v>
      </c>
      <c r="P117" s="36">
        <f t="shared" si="28"/>
        <v>13556.132654023962</v>
      </c>
      <c r="Q117" s="36">
        <f t="shared" si="18"/>
        <v>917.75018067742224</v>
      </c>
      <c r="R117" s="40">
        <f t="shared" si="19"/>
        <v>1.3556132654023962</v>
      </c>
      <c r="S117" s="46">
        <v>0</v>
      </c>
      <c r="T117" s="46">
        <v>0</v>
      </c>
      <c r="U117" s="46">
        <v>0</v>
      </c>
      <c r="V117" s="37">
        <f t="shared" si="31"/>
        <v>0</v>
      </c>
      <c r="W117" s="37">
        <f t="shared" si="20"/>
        <v>0</v>
      </c>
      <c r="X117" s="38">
        <f t="shared" si="21"/>
        <v>0</v>
      </c>
      <c r="Y117" s="37">
        <f t="shared" si="22"/>
        <v>13556.132654023962</v>
      </c>
      <c r="Z117" s="37">
        <f t="shared" si="23"/>
        <v>917.75018067742224</v>
      </c>
      <c r="AA117" s="38">
        <f t="shared" si="24"/>
        <v>1.3556132654023962</v>
      </c>
      <c r="AB117" s="24">
        <f t="shared" si="25"/>
        <v>13556.132654023962</v>
      </c>
      <c r="AC117" s="12">
        <f t="shared" si="30"/>
        <v>159.48391357675251</v>
      </c>
    </row>
    <row r="118" spans="1:29" ht="17" x14ac:dyDescent="0.2">
      <c r="A118" s="3">
        <v>116</v>
      </c>
      <c r="B118" s="4" t="s">
        <v>480</v>
      </c>
      <c r="C118" s="5" t="s">
        <v>243</v>
      </c>
      <c r="D118" s="4" t="s">
        <v>458</v>
      </c>
      <c r="E118" s="3">
        <v>1978</v>
      </c>
      <c r="F118" s="3">
        <v>81.900000000000006</v>
      </c>
      <c r="G118" s="36">
        <v>0</v>
      </c>
      <c r="H118" s="36">
        <v>0</v>
      </c>
      <c r="I118" s="36">
        <v>0</v>
      </c>
      <c r="J118" s="36">
        <f t="shared" si="27"/>
        <v>0</v>
      </c>
      <c r="K118" s="36">
        <f t="shared" si="16"/>
        <v>0</v>
      </c>
      <c r="L118" s="36">
        <f t="shared" si="17"/>
        <v>0</v>
      </c>
      <c r="M118" s="36">
        <v>13700.226436456269</v>
      </c>
      <c r="N118" s="36">
        <v>12402.066232663459</v>
      </c>
      <c r="O118" s="36">
        <v>13082.904896688367</v>
      </c>
      <c r="P118" s="36">
        <f t="shared" si="28"/>
        <v>13061.73252193603</v>
      </c>
      <c r="Q118" s="36">
        <f t="shared" si="18"/>
        <v>884.27929173506914</v>
      </c>
      <c r="R118" s="40">
        <f t="shared" si="19"/>
        <v>1.3061732521936031</v>
      </c>
      <c r="S118" s="46">
        <v>0</v>
      </c>
      <c r="T118" s="46">
        <v>0</v>
      </c>
      <c r="U118" s="46">
        <v>0</v>
      </c>
      <c r="V118" s="37">
        <f t="shared" si="31"/>
        <v>0</v>
      </c>
      <c r="W118" s="37">
        <f t="shared" si="20"/>
        <v>0</v>
      </c>
      <c r="X118" s="38">
        <f t="shared" si="21"/>
        <v>0</v>
      </c>
      <c r="Y118" s="37">
        <f t="shared" si="22"/>
        <v>13061.73252193603</v>
      </c>
      <c r="Z118" s="37">
        <f t="shared" si="23"/>
        <v>884.27929173506914</v>
      </c>
      <c r="AA118" s="38">
        <f t="shared" si="24"/>
        <v>1.3061732521936031</v>
      </c>
      <c r="AB118" s="24">
        <f t="shared" si="25"/>
        <v>13061.73252193603</v>
      </c>
      <c r="AC118" s="12">
        <f t="shared" si="30"/>
        <v>159.48391357675249</v>
      </c>
    </row>
    <row r="119" spans="1:29" ht="17" x14ac:dyDescent="0.2">
      <c r="A119" s="3">
        <v>117</v>
      </c>
      <c r="B119" s="4" t="s">
        <v>480</v>
      </c>
      <c r="C119" s="5" t="s">
        <v>481</v>
      </c>
      <c r="D119" s="4" t="s">
        <v>482</v>
      </c>
      <c r="E119" s="3">
        <v>1979</v>
      </c>
      <c r="F119" s="3">
        <v>90</v>
      </c>
      <c r="G119" s="36">
        <v>0</v>
      </c>
      <c r="H119" s="36">
        <v>0</v>
      </c>
      <c r="I119" s="36">
        <v>0</v>
      </c>
      <c r="J119" s="36">
        <f t="shared" si="27"/>
        <v>0</v>
      </c>
      <c r="K119" s="36">
        <f t="shared" si="16"/>
        <v>0</v>
      </c>
      <c r="L119" s="36">
        <f t="shared" si="17"/>
        <v>0</v>
      </c>
      <c r="M119" s="36">
        <v>8394.4074779437797</v>
      </c>
      <c r="N119" s="36">
        <v>7997.4658982078481</v>
      </c>
      <c r="O119" s="36">
        <v>7888.2120521381275</v>
      </c>
      <c r="P119" s="36">
        <f t="shared" si="28"/>
        <v>8093.361809429919</v>
      </c>
      <c r="Q119" s="36">
        <f t="shared" si="18"/>
        <v>547.92059449840553</v>
      </c>
      <c r="R119" s="40">
        <f t="shared" si="19"/>
        <v>0.80933618094299198</v>
      </c>
      <c r="S119" s="45">
        <v>1902</v>
      </c>
      <c r="T119" s="45">
        <v>5793</v>
      </c>
      <c r="U119" s="45">
        <v>7106</v>
      </c>
      <c r="V119" s="37">
        <f t="shared" si="31"/>
        <v>4933.666666666667</v>
      </c>
      <c r="W119" s="37">
        <f t="shared" si="20"/>
        <v>660.1246000000001</v>
      </c>
      <c r="X119" s="38">
        <f t="shared" si="21"/>
        <v>0.88806000000000007</v>
      </c>
      <c r="Y119" s="37">
        <f t="shared" si="22"/>
        <v>13027.028476096586</v>
      </c>
      <c r="Z119" s="37">
        <f t="shared" si="23"/>
        <v>1208.0451944984056</v>
      </c>
      <c r="AA119" s="38">
        <f t="shared" si="24"/>
        <v>1.697396180942992</v>
      </c>
      <c r="AB119" s="24">
        <f t="shared" si="25"/>
        <v>20822.221809429921</v>
      </c>
      <c r="AC119" s="12">
        <f t="shared" si="30"/>
        <v>231.3580201047769</v>
      </c>
    </row>
    <row r="120" spans="1:29" ht="17" x14ac:dyDescent="0.2">
      <c r="A120" s="3">
        <v>118</v>
      </c>
      <c r="B120" s="4" t="s">
        <v>480</v>
      </c>
      <c r="C120" s="5" t="s">
        <v>321</v>
      </c>
      <c r="D120" s="4" t="s">
        <v>418</v>
      </c>
      <c r="E120" s="3">
        <v>1979</v>
      </c>
      <c r="F120" s="3">
        <v>120.5</v>
      </c>
      <c r="G120" s="36">
        <v>0</v>
      </c>
      <c r="H120" s="36">
        <v>0</v>
      </c>
      <c r="I120" s="36">
        <v>0</v>
      </c>
      <c r="J120" s="36">
        <f t="shared" si="27"/>
        <v>0</v>
      </c>
      <c r="K120" s="36">
        <f t="shared" si="16"/>
        <v>0</v>
      </c>
      <c r="L120" s="36">
        <f t="shared" si="17"/>
        <v>0</v>
      </c>
      <c r="M120" s="36">
        <v>11239.178901024732</v>
      </c>
      <c r="N120" s="36">
        <v>10707.718230378287</v>
      </c>
      <c r="O120" s="36">
        <v>10561.439469807161</v>
      </c>
      <c r="P120" s="36">
        <f t="shared" si="28"/>
        <v>10836.112200403395</v>
      </c>
      <c r="Q120" s="36">
        <f t="shared" si="18"/>
        <v>733.60479596730977</v>
      </c>
      <c r="R120" s="40">
        <f t="shared" si="19"/>
        <v>1.0836112200403396</v>
      </c>
      <c r="S120" s="45">
        <v>2501.2839594514012</v>
      </c>
      <c r="T120" s="45">
        <v>1206.6670244484199</v>
      </c>
      <c r="U120" s="45">
        <v>1974.6192009540846</v>
      </c>
      <c r="V120" s="37">
        <f t="shared" si="31"/>
        <v>1894.1900616179685</v>
      </c>
      <c r="W120" s="37">
        <f t="shared" si="20"/>
        <v>253.44263024448418</v>
      </c>
      <c r="X120" s="38">
        <f t="shared" si="21"/>
        <v>0.34095421109123436</v>
      </c>
      <c r="Y120" s="37">
        <f t="shared" si="22"/>
        <v>12730.302262021363</v>
      </c>
      <c r="Z120" s="37">
        <f t="shared" si="23"/>
        <v>987.04742621179389</v>
      </c>
      <c r="AA120" s="38">
        <f t="shared" si="24"/>
        <v>1.4245654311315739</v>
      </c>
      <c r="AB120" s="24">
        <f t="shared" si="25"/>
        <v>15723.122559377753</v>
      </c>
      <c r="AC120" s="12">
        <f t="shared" si="30"/>
        <v>130.48234489110169</v>
      </c>
    </row>
    <row r="121" spans="1:29" ht="17" x14ac:dyDescent="0.2">
      <c r="A121" s="3">
        <v>119</v>
      </c>
      <c r="B121" s="4" t="s">
        <v>486</v>
      </c>
      <c r="C121" s="5" t="s">
        <v>445</v>
      </c>
      <c r="D121" s="4" t="s">
        <v>325</v>
      </c>
      <c r="E121" s="3">
        <v>1983</v>
      </c>
      <c r="F121" s="3">
        <v>94</v>
      </c>
      <c r="G121" s="36">
        <v>0</v>
      </c>
      <c r="H121" s="36">
        <v>0</v>
      </c>
      <c r="I121" s="36">
        <v>0</v>
      </c>
      <c r="J121" s="36">
        <f t="shared" si="27"/>
        <v>0</v>
      </c>
      <c r="K121" s="36">
        <f t="shared" si="16"/>
        <v>0</v>
      </c>
      <c r="L121" s="36">
        <f t="shared" si="17"/>
        <v>0</v>
      </c>
      <c r="M121" s="36">
        <v>12924.98210544408</v>
      </c>
      <c r="N121" s="36">
        <v>9898.2457896122378</v>
      </c>
      <c r="O121" s="36">
        <v>14349.797775200868</v>
      </c>
      <c r="P121" s="36">
        <f t="shared" si="28"/>
        <v>12391.008556752395</v>
      </c>
      <c r="Q121" s="36">
        <f t="shared" si="18"/>
        <v>838.87127929213705</v>
      </c>
      <c r="R121" s="40">
        <f t="shared" si="19"/>
        <v>1.2391008556752394</v>
      </c>
      <c r="S121" s="45">
        <v>0</v>
      </c>
      <c r="T121" s="45">
        <v>0</v>
      </c>
      <c r="U121" s="45">
        <v>0</v>
      </c>
      <c r="V121" s="37">
        <f t="shared" si="31"/>
        <v>0</v>
      </c>
      <c r="W121" s="37">
        <f t="shared" si="20"/>
        <v>0</v>
      </c>
      <c r="X121" s="38">
        <f t="shared" si="21"/>
        <v>0</v>
      </c>
      <c r="Y121" s="37">
        <f t="shared" si="22"/>
        <v>12391.008556752395</v>
      </c>
      <c r="Z121" s="37">
        <f t="shared" si="23"/>
        <v>838.87127929213705</v>
      </c>
      <c r="AA121" s="38">
        <f t="shared" si="24"/>
        <v>1.2391008556752394</v>
      </c>
      <c r="AB121" s="24">
        <f t="shared" si="25"/>
        <v>12391.008556752395</v>
      </c>
      <c r="AC121" s="12">
        <f t="shared" si="30"/>
        <v>131.819239965451</v>
      </c>
    </row>
    <row r="122" spans="1:29" ht="21" customHeight="1" x14ac:dyDescent="0.2">
      <c r="A122" s="3">
        <v>120</v>
      </c>
      <c r="B122" s="4" t="s">
        <v>486</v>
      </c>
      <c r="C122" s="5" t="s">
        <v>182</v>
      </c>
      <c r="D122" s="4" t="s">
        <v>180</v>
      </c>
      <c r="E122" s="3">
        <v>1980</v>
      </c>
      <c r="F122" s="3">
        <v>79</v>
      </c>
      <c r="G122" s="36">
        <v>1507</v>
      </c>
      <c r="H122" s="36">
        <v>13838</v>
      </c>
      <c r="I122" s="36">
        <v>20706</v>
      </c>
      <c r="J122" s="36">
        <f t="shared" si="27"/>
        <v>12017</v>
      </c>
      <c r="K122" s="36">
        <f t="shared" si="16"/>
        <v>684.96900000000005</v>
      </c>
      <c r="L122" s="36">
        <f t="shared" si="17"/>
        <v>2.7639100000000001</v>
      </c>
      <c r="M122" s="36">
        <v>0</v>
      </c>
      <c r="N122" s="36">
        <v>0</v>
      </c>
      <c r="O122" s="36">
        <v>0</v>
      </c>
      <c r="P122" s="36">
        <f t="shared" si="28"/>
        <v>0</v>
      </c>
      <c r="Q122" s="36">
        <f t="shared" si="18"/>
        <v>0</v>
      </c>
      <c r="R122" s="40">
        <f t="shared" si="19"/>
        <v>0</v>
      </c>
      <c r="S122" s="45">
        <v>317</v>
      </c>
      <c r="T122" s="45">
        <v>372</v>
      </c>
      <c r="U122" s="45">
        <v>397</v>
      </c>
      <c r="V122" s="37">
        <f t="shared" si="31"/>
        <v>362</v>
      </c>
      <c r="W122" s="37">
        <f t="shared" si="20"/>
        <v>48.435600000000001</v>
      </c>
      <c r="X122" s="38">
        <f t="shared" si="21"/>
        <v>6.516000000000001E-2</v>
      </c>
      <c r="Y122" s="37">
        <f t="shared" si="22"/>
        <v>12379</v>
      </c>
      <c r="Z122" s="37">
        <f t="shared" si="23"/>
        <v>733.40460000000007</v>
      </c>
      <c r="AA122" s="38">
        <f t="shared" si="24"/>
        <v>2.8290700000000002</v>
      </c>
      <c r="AB122" s="24">
        <f t="shared" si="25"/>
        <v>12950.96</v>
      </c>
      <c r="AC122" s="12">
        <f t="shared" si="30"/>
        <v>163.93620253164556</v>
      </c>
    </row>
    <row r="123" spans="1:29" ht="22" customHeight="1" x14ac:dyDescent="0.2">
      <c r="A123" s="3">
        <v>121</v>
      </c>
      <c r="B123" s="4" t="s">
        <v>483</v>
      </c>
      <c r="C123" s="5" t="s">
        <v>114</v>
      </c>
      <c r="D123" s="4" t="s">
        <v>485</v>
      </c>
      <c r="E123" s="3">
        <v>1982</v>
      </c>
      <c r="F123" s="3">
        <v>88</v>
      </c>
      <c r="G123" s="36">
        <v>10410</v>
      </c>
      <c r="H123" s="36">
        <v>19210</v>
      </c>
      <c r="I123" s="36">
        <v>5035</v>
      </c>
      <c r="J123" s="36">
        <f t="shared" si="27"/>
        <v>11551.666666666666</v>
      </c>
      <c r="K123" s="36">
        <f t="shared" si="16"/>
        <v>658.44499999999994</v>
      </c>
      <c r="L123" s="36">
        <f t="shared" si="17"/>
        <v>2.656883333333333</v>
      </c>
      <c r="M123" s="36">
        <v>0</v>
      </c>
      <c r="N123" s="36">
        <v>0</v>
      </c>
      <c r="O123" s="36">
        <v>0</v>
      </c>
      <c r="P123" s="36">
        <f t="shared" si="28"/>
        <v>0</v>
      </c>
      <c r="Q123" s="36">
        <f t="shared" si="18"/>
        <v>0</v>
      </c>
      <c r="R123" s="40">
        <f t="shared" si="19"/>
        <v>0</v>
      </c>
      <c r="S123" s="45">
        <v>2028</v>
      </c>
      <c r="T123" s="45">
        <v>591</v>
      </c>
      <c r="U123" s="45">
        <v>-327</v>
      </c>
      <c r="V123" s="37">
        <f t="shared" si="31"/>
        <v>764</v>
      </c>
      <c r="W123" s="37">
        <f t="shared" si="20"/>
        <v>102.22320000000001</v>
      </c>
      <c r="X123" s="38">
        <f t="shared" si="21"/>
        <v>0.13752</v>
      </c>
      <c r="Y123" s="37">
        <f t="shared" si="22"/>
        <v>12315.666666666666</v>
      </c>
      <c r="Z123" s="37">
        <f t="shared" si="23"/>
        <v>760.66819999999996</v>
      </c>
      <c r="AA123" s="38">
        <f t="shared" si="24"/>
        <v>2.7944033333333329</v>
      </c>
      <c r="AB123" s="24">
        <f t="shared" si="25"/>
        <v>13522.786666666667</v>
      </c>
      <c r="AC123" s="12">
        <f t="shared" si="30"/>
        <v>153.66803030303029</v>
      </c>
    </row>
    <row r="124" spans="1:29" ht="17" x14ac:dyDescent="0.2">
      <c r="A124" s="3">
        <v>124</v>
      </c>
      <c r="B124" s="4" t="s">
        <v>486</v>
      </c>
      <c r="C124" s="5" t="s">
        <v>323</v>
      </c>
      <c r="D124" s="4" t="s">
        <v>324</v>
      </c>
      <c r="E124" s="3">
        <v>1994</v>
      </c>
      <c r="F124" s="3">
        <v>188</v>
      </c>
      <c r="G124" s="36">
        <v>0</v>
      </c>
      <c r="H124" s="36">
        <v>0</v>
      </c>
      <c r="I124" s="36">
        <v>0</v>
      </c>
      <c r="J124" s="36">
        <f t="shared" si="27"/>
        <v>0</v>
      </c>
      <c r="K124" s="36">
        <f t="shared" si="16"/>
        <v>0</v>
      </c>
      <c r="L124" s="36">
        <f t="shared" si="17"/>
        <v>0</v>
      </c>
      <c r="M124" s="36">
        <v>0</v>
      </c>
      <c r="N124" s="36">
        <v>0</v>
      </c>
      <c r="O124" s="36">
        <v>0</v>
      </c>
      <c r="P124" s="36">
        <f t="shared" si="28"/>
        <v>0</v>
      </c>
      <c r="Q124" s="36">
        <f t="shared" si="18"/>
        <v>0</v>
      </c>
      <c r="R124" s="40">
        <f t="shared" si="19"/>
        <v>0</v>
      </c>
      <c r="S124" s="45">
        <v>13237</v>
      </c>
      <c r="T124" s="45">
        <v>12745</v>
      </c>
      <c r="U124" s="45">
        <v>9308</v>
      </c>
      <c r="V124" s="37">
        <f t="shared" si="31"/>
        <v>11763.333333333334</v>
      </c>
      <c r="W124" s="37">
        <f t="shared" si="20"/>
        <v>1573.9340000000002</v>
      </c>
      <c r="X124" s="38">
        <f t="shared" si="21"/>
        <v>2.1174000000000004</v>
      </c>
      <c r="Y124" s="37">
        <f t="shared" si="22"/>
        <v>11763.333333333334</v>
      </c>
      <c r="Z124" s="37">
        <f t="shared" si="23"/>
        <v>1573.9340000000002</v>
      </c>
      <c r="AA124" s="38">
        <f t="shared" si="24"/>
        <v>2.1174000000000004</v>
      </c>
      <c r="AB124" s="24">
        <f t="shared" si="25"/>
        <v>30349.4</v>
      </c>
      <c r="AC124" s="12">
        <f t="shared" si="30"/>
        <v>161.43297872340426</v>
      </c>
    </row>
    <row r="125" spans="1:29" ht="17" x14ac:dyDescent="0.2">
      <c r="A125" s="3">
        <v>125</v>
      </c>
      <c r="B125" s="4" t="s">
        <v>527</v>
      </c>
      <c r="C125" s="5" t="s">
        <v>245</v>
      </c>
      <c r="D125" s="4" t="s">
        <v>453</v>
      </c>
      <c r="E125" s="3">
        <v>1975</v>
      </c>
      <c r="F125" s="3">
        <v>89</v>
      </c>
      <c r="G125" s="36">
        <v>0</v>
      </c>
      <c r="H125" s="36">
        <v>0</v>
      </c>
      <c r="I125" s="36">
        <v>0</v>
      </c>
      <c r="J125" s="36">
        <f t="shared" si="27"/>
        <v>0</v>
      </c>
      <c r="K125" s="36">
        <f t="shared" si="16"/>
        <v>0</v>
      </c>
      <c r="L125" s="36">
        <f t="shared" si="17"/>
        <v>0</v>
      </c>
      <c r="M125" s="36">
        <v>11161.26180873985</v>
      </c>
      <c r="N125" s="36">
        <v>9858.2951218164744</v>
      </c>
      <c r="O125" s="36">
        <v>13232.732998176896</v>
      </c>
      <c r="P125" s="36">
        <f t="shared" si="28"/>
        <v>11417.429976244408</v>
      </c>
      <c r="Q125" s="36">
        <f t="shared" si="18"/>
        <v>772.96000939174633</v>
      </c>
      <c r="R125" s="40">
        <f t="shared" si="19"/>
        <v>1.1417429976244409</v>
      </c>
      <c r="S125" s="45">
        <v>384</v>
      </c>
      <c r="T125" s="45">
        <v>-148</v>
      </c>
      <c r="U125" s="45">
        <v>-57</v>
      </c>
      <c r="V125" s="37">
        <f t="shared" si="31"/>
        <v>59.666666666666664</v>
      </c>
      <c r="W125" s="37">
        <f t="shared" si="20"/>
        <v>7.9833999999999996</v>
      </c>
      <c r="X125" s="38">
        <f t="shared" si="21"/>
        <v>1.074E-2</v>
      </c>
      <c r="Y125" s="37">
        <f t="shared" si="22"/>
        <v>11477.096642911074</v>
      </c>
      <c r="Z125" s="37">
        <f t="shared" si="23"/>
        <v>780.94340939174629</v>
      </c>
      <c r="AA125" s="38">
        <f t="shared" si="24"/>
        <v>1.1524829976244408</v>
      </c>
      <c r="AB125" s="24">
        <f t="shared" si="25"/>
        <v>11571.369976244408</v>
      </c>
      <c r="AC125" s="12">
        <f t="shared" si="30"/>
        <v>130.0153929915102</v>
      </c>
    </row>
    <row r="126" spans="1:29" ht="17" x14ac:dyDescent="0.2">
      <c r="A126" s="3">
        <v>126</v>
      </c>
      <c r="B126" s="4" t="s">
        <v>483</v>
      </c>
      <c r="C126" s="5" t="s">
        <v>9</v>
      </c>
      <c r="D126" s="4" t="s">
        <v>10</v>
      </c>
      <c r="E126" s="3" t="s">
        <v>377</v>
      </c>
      <c r="F126" s="3">
        <v>65</v>
      </c>
      <c r="G126" s="36">
        <v>0</v>
      </c>
      <c r="H126" s="36">
        <v>0</v>
      </c>
      <c r="I126" s="36">
        <v>0</v>
      </c>
      <c r="J126" s="36">
        <f t="shared" si="27"/>
        <v>0</v>
      </c>
      <c r="K126" s="36">
        <f t="shared" si="16"/>
        <v>0</v>
      </c>
      <c r="L126" s="36">
        <f t="shared" si="17"/>
        <v>0</v>
      </c>
      <c r="M126" s="36">
        <v>0</v>
      </c>
      <c r="N126" s="36">
        <v>0</v>
      </c>
      <c r="O126" s="36">
        <v>0</v>
      </c>
      <c r="P126" s="36">
        <f t="shared" si="28"/>
        <v>0</v>
      </c>
      <c r="Q126" s="36">
        <f t="shared" si="18"/>
        <v>0</v>
      </c>
      <c r="R126" s="40">
        <f t="shared" si="19"/>
        <v>0</v>
      </c>
      <c r="S126" s="45">
        <v>1568</v>
      </c>
      <c r="T126" s="45">
        <v>15985</v>
      </c>
      <c r="U126" s="45">
        <v>16198</v>
      </c>
      <c r="V126" s="37">
        <f t="shared" si="31"/>
        <v>11250.333333333334</v>
      </c>
      <c r="W126" s="37">
        <f t="shared" si="20"/>
        <v>1505.2946000000002</v>
      </c>
      <c r="X126" s="38">
        <f t="shared" si="21"/>
        <v>2.0250600000000003</v>
      </c>
      <c r="Y126" s="37">
        <f t="shared" si="22"/>
        <v>11250.333333333334</v>
      </c>
      <c r="Z126" s="37">
        <f t="shared" si="23"/>
        <v>1505.2946000000002</v>
      </c>
      <c r="AA126" s="38">
        <f t="shared" si="24"/>
        <v>2.0250600000000003</v>
      </c>
      <c r="AB126" s="24">
        <f t="shared" si="25"/>
        <v>29025.86</v>
      </c>
      <c r="AC126" s="12">
        <f t="shared" si="30"/>
        <v>446.55169230769229</v>
      </c>
    </row>
    <row r="127" spans="1:29" ht="17" x14ac:dyDescent="0.2">
      <c r="A127" s="3">
        <v>127</v>
      </c>
      <c r="B127" s="4" t="s">
        <v>480</v>
      </c>
      <c r="C127" s="5" t="s">
        <v>362</v>
      </c>
      <c r="D127" s="4" t="s">
        <v>290</v>
      </c>
      <c r="E127" s="3">
        <v>1979</v>
      </c>
      <c r="F127" s="3">
        <v>96</v>
      </c>
      <c r="G127" s="36">
        <v>0</v>
      </c>
      <c r="H127" s="36">
        <v>0</v>
      </c>
      <c r="I127" s="36">
        <v>0</v>
      </c>
      <c r="J127" s="36">
        <f t="shared" si="27"/>
        <v>0</v>
      </c>
      <c r="K127" s="36">
        <f t="shared" si="16"/>
        <v>0</v>
      </c>
      <c r="L127" s="36">
        <f t="shared" si="17"/>
        <v>0</v>
      </c>
      <c r="M127" s="36">
        <v>8954.0346431400358</v>
      </c>
      <c r="N127" s="36">
        <v>8530.6302914217049</v>
      </c>
      <c r="O127" s="36">
        <v>8414.0928556140025</v>
      </c>
      <c r="P127" s="36">
        <f t="shared" si="28"/>
        <v>8632.9192633919138</v>
      </c>
      <c r="Q127" s="36">
        <f t="shared" si="18"/>
        <v>584.4486341316325</v>
      </c>
      <c r="R127" s="40">
        <f t="shared" si="19"/>
        <v>0.86329192633919138</v>
      </c>
      <c r="S127" s="45">
        <v>2102</v>
      </c>
      <c r="T127" s="45">
        <v>2596</v>
      </c>
      <c r="U127" s="45">
        <v>3146</v>
      </c>
      <c r="V127" s="37">
        <f t="shared" si="31"/>
        <v>2614.6666666666665</v>
      </c>
      <c r="W127" s="37">
        <f t="shared" si="20"/>
        <v>349.8424</v>
      </c>
      <c r="X127" s="38">
        <f t="shared" si="21"/>
        <v>0.47064</v>
      </c>
      <c r="Y127" s="37">
        <f t="shared" si="22"/>
        <v>11247.58593005858</v>
      </c>
      <c r="Z127" s="37">
        <f t="shared" si="23"/>
        <v>934.2910341316325</v>
      </c>
      <c r="AA127" s="38">
        <f t="shared" si="24"/>
        <v>1.3339319263391913</v>
      </c>
      <c r="AB127" s="24">
        <f t="shared" si="25"/>
        <v>15378.759263391914</v>
      </c>
      <c r="AC127" s="12">
        <f t="shared" si="30"/>
        <v>160.19540899366578</v>
      </c>
    </row>
    <row r="128" spans="1:29" ht="17" x14ac:dyDescent="0.2">
      <c r="A128" s="3">
        <v>128</v>
      </c>
      <c r="B128" s="4" t="s">
        <v>480</v>
      </c>
      <c r="C128" s="5" t="s">
        <v>274</v>
      </c>
      <c r="D128" s="4" t="s">
        <v>373</v>
      </c>
      <c r="E128" s="3">
        <v>1978</v>
      </c>
      <c r="F128" s="3">
        <v>84.4</v>
      </c>
      <c r="G128" s="36">
        <v>0</v>
      </c>
      <c r="H128" s="36">
        <v>0</v>
      </c>
      <c r="I128" s="36">
        <v>0</v>
      </c>
      <c r="J128" s="36">
        <f t="shared" si="27"/>
        <v>0</v>
      </c>
      <c r="K128" s="36">
        <f t="shared" si="16"/>
        <v>0</v>
      </c>
      <c r="L128" s="36">
        <f t="shared" si="17"/>
        <v>0</v>
      </c>
      <c r="M128" s="36">
        <v>6650.3194402190447</v>
      </c>
      <c r="N128" s="36">
        <v>5802.9814420444172</v>
      </c>
      <c r="O128" s="36">
        <v>3893.6464861575905</v>
      </c>
      <c r="P128" s="36">
        <f t="shared" si="28"/>
        <v>5448.9824561403511</v>
      </c>
      <c r="Q128" s="36">
        <f t="shared" si="18"/>
        <v>368.89611228070174</v>
      </c>
      <c r="R128" s="40">
        <f t="shared" si="19"/>
        <v>0.5448982456140351</v>
      </c>
      <c r="S128" s="45">
        <v>4047</v>
      </c>
      <c r="T128" s="45">
        <v>7249</v>
      </c>
      <c r="U128" s="45">
        <v>5588</v>
      </c>
      <c r="V128" s="37">
        <f t="shared" si="31"/>
        <v>5628</v>
      </c>
      <c r="W128" s="37">
        <f t="shared" si="20"/>
        <v>753.02639999999997</v>
      </c>
      <c r="X128" s="38">
        <f t="shared" si="21"/>
        <v>1.0130400000000002</v>
      </c>
      <c r="Y128" s="37">
        <f t="shared" si="22"/>
        <v>11076.982456140351</v>
      </c>
      <c r="Z128" s="37">
        <f t="shared" si="23"/>
        <v>1121.9225122807018</v>
      </c>
      <c r="AA128" s="38">
        <f t="shared" si="24"/>
        <v>1.5579382456140354</v>
      </c>
      <c r="AB128" s="24">
        <f t="shared" si="25"/>
        <v>19969.222456140349</v>
      </c>
      <c r="AC128" s="12">
        <f t="shared" si="30"/>
        <v>236.60216180261077</v>
      </c>
    </row>
    <row r="129" spans="1:29" ht="19" customHeight="1" x14ac:dyDescent="0.2">
      <c r="A129" s="3">
        <v>129</v>
      </c>
      <c r="B129" s="4" t="s">
        <v>359</v>
      </c>
      <c r="C129" s="5" t="s">
        <v>233</v>
      </c>
      <c r="D129" s="4" t="s">
        <v>400</v>
      </c>
      <c r="E129" s="3" t="s">
        <v>283</v>
      </c>
      <c r="F129" s="3">
        <v>58.35</v>
      </c>
      <c r="G129" s="36">
        <v>-7436</v>
      </c>
      <c r="H129" s="36">
        <v>17346</v>
      </c>
      <c r="I129" s="36">
        <v>16965</v>
      </c>
      <c r="J129" s="36">
        <f t="shared" si="27"/>
        <v>8958.3333333333339</v>
      </c>
      <c r="K129" s="36">
        <f t="shared" si="16"/>
        <v>510.62500000000006</v>
      </c>
      <c r="L129" s="36">
        <f t="shared" si="17"/>
        <v>2.0604166666666668</v>
      </c>
      <c r="M129" s="36">
        <v>0</v>
      </c>
      <c r="N129" s="36">
        <v>0</v>
      </c>
      <c r="O129" s="36">
        <v>0</v>
      </c>
      <c r="P129" s="36">
        <f t="shared" si="28"/>
        <v>0</v>
      </c>
      <c r="Q129" s="36">
        <f t="shared" si="18"/>
        <v>0</v>
      </c>
      <c r="R129" s="40">
        <f t="shared" si="19"/>
        <v>0</v>
      </c>
      <c r="S129" s="45">
        <v>2115</v>
      </c>
      <c r="T129" s="45">
        <v>2130</v>
      </c>
      <c r="U129" s="45">
        <v>1922</v>
      </c>
      <c r="V129" s="37">
        <f t="shared" si="31"/>
        <v>2055.6666666666665</v>
      </c>
      <c r="W129" s="37">
        <f t="shared" si="20"/>
        <v>275.04820000000001</v>
      </c>
      <c r="X129" s="38">
        <f t="shared" si="21"/>
        <v>0.37002000000000002</v>
      </c>
      <c r="Y129" s="37">
        <f t="shared" si="22"/>
        <v>11014</v>
      </c>
      <c r="Z129" s="37">
        <f t="shared" si="23"/>
        <v>785.67320000000007</v>
      </c>
      <c r="AA129" s="38">
        <f t="shared" si="24"/>
        <v>2.430436666666667</v>
      </c>
      <c r="AB129" s="24">
        <f t="shared" si="25"/>
        <v>14261.953333333335</v>
      </c>
      <c r="AC129" s="12">
        <f t="shared" si="30"/>
        <v>244.42079405884036</v>
      </c>
    </row>
    <row r="130" spans="1:29" ht="17" x14ac:dyDescent="0.2">
      <c r="A130" s="3">
        <v>130</v>
      </c>
      <c r="B130" s="4" t="s">
        <v>477</v>
      </c>
      <c r="C130" s="5" t="s">
        <v>478</v>
      </c>
      <c r="D130" s="4" t="s">
        <v>479</v>
      </c>
      <c r="E130" s="3">
        <v>2000</v>
      </c>
      <c r="F130" s="3">
        <v>160</v>
      </c>
      <c r="G130" s="36">
        <v>0</v>
      </c>
      <c r="H130" s="36">
        <v>0</v>
      </c>
      <c r="I130" s="36">
        <v>0</v>
      </c>
      <c r="J130" s="36">
        <f t="shared" si="27"/>
        <v>0</v>
      </c>
      <c r="K130" s="36">
        <f t="shared" si="16"/>
        <v>0</v>
      </c>
      <c r="L130" s="36">
        <f t="shared" si="17"/>
        <v>0</v>
      </c>
      <c r="M130" s="36">
        <v>0</v>
      </c>
      <c r="N130" s="36">
        <v>0</v>
      </c>
      <c r="O130" s="36">
        <v>0</v>
      </c>
      <c r="P130" s="36">
        <f t="shared" si="28"/>
        <v>0</v>
      </c>
      <c r="Q130" s="36">
        <f t="shared" si="18"/>
        <v>0</v>
      </c>
      <c r="R130" s="36">
        <f t="shared" si="19"/>
        <v>0</v>
      </c>
      <c r="S130" s="45">
        <v>13606</v>
      </c>
      <c r="T130" s="45">
        <v>9357</v>
      </c>
      <c r="U130" s="45">
        <v>9697</v>
      </c>
      <c r="V130" s="37">
        <f t="shared" si="31"/>
        <v>10886.666666666666</v>
      </c>
      <c r="W130" s="37">
        <f t="shared" si="20"/>
        <v>1456.636</v>
      </c>
      <c r="X130" s="38">
        <f t="shared" si="21"/>
        <v>1.9596</v>
      </c>
      <c r="Y130" s="37">
        <f t="shared" si="22"/>
        <v>10886.666666666666</v>
      </c>
      <c r="Z130" s="37">
        <f t="shared" si="23"/>
        <v>1456.636</v>
      </c>
      <c r="AA130" s="38">
        <f t="shared" si="24"/>
        <v>1.9596</v>
      </c>
      <c r="AB130" s="24">
        <f t="shared" si="25"/>
        <v>28087.599999999999</v>
      </c>
      <c r="AC130" s="12">
        <f t="shared" si="30"/>
        <v>175.54749999999999</v>
      </c>
    </row>
    <row r="131" spans="1:29" ht="17" x14ac:dyDescent="0.2">
      <c r="A131" s="3">
        <v>131</v>
      </c>
      <c r="B131" s="4" t="s">
        <v>480</v>
      </c>
      <c r="C131" s="5" t="s">
        <v>122</v>
      </c>
      <c r="D131" s="4" t="s">
        <v>290</v>
      </c>
      <c r="E131" s="3">
        <v>1979</v>
      </c>
      <c r="F131" s="3">
        <v>120</v>
      </c>
      <c r="G131" s="36">
        <v>0</v>
      </c>
      <c r="H131" s="36">
        <v>0</v>
      </c>
      <c r="I131" s="36">
        <v>0</v>
      </c>
      <c r="J131" s="36">
        <f t="shared" si="27"/>
        <v>0</v>
      </c>
      <c r="K131" s="36">
        <f t="shared" ref="K131:K194" si="32">J131*0.057</f>
        <v>0</v>
      </c>
      <c r="L131" s="36">
        <f t="shared" ref="L131:L194" si="33">J131*230/1000000</f>
        <v>0</v>
      </c>
      <c r="M131" s="36">
        <v>11192.543303925044</v>
      </c>
      <c r="N131" s="36">
        <v>10663.287864277132</v>
      </c>
      <c r="O131" s="36">
        <v>10517.616069517504</v>
      </c>
      <c r="P131" s="36">
        <f t="shared" si="28"/>
        <v>10791.149079239893</v>
      </c>
      <c r="Q131" s="36">
        <f t="shared" ref="Q131:Q194" si="34">P131*0.0677</f>
        <v>730.56079266454071</v>
      </c>
      <c r="R131" s="40">
        <f t="shared" ref="R131:R194" si="35">P131*(100/1000000)</f>
        <v>1.0791149079239892</v>
      </c>
      <c r="S131" s="45">
        <v>377</v>
      </c>
      <c r="T131" s="45">
        <v>-263</v>
      </c>
      <c r="U131" s="45">
        <v>0</v>
      </c>
      <c r="V131" s="37">
        <f t="shared" si="31"/>
        <v>38</v>
      </c>
      <c r="W131" s="37">
        <f t="shared" ref="W131:W194" si="36">V131*0.1338</f>
        <v>5.0844000000000005</v>
      </c>
      <c r="X131" s="38">
        <f t="shared" ref="X131:X194" si="37">V131*(180/1000000)</f>
        <v>6.8400000000000006E-3</v>
      </c>
      <c r="Y131" s="37">
        <f t="shared" ref="Y131:Y194" si="38">J131+P131+V131</f>
        <v>10829.149079239893</v>
      </c>
      <c r="Z131" s="37">
        <f t="shared" ref="Z131:Z194" si="39">K131+Q131+W131</f>
        <v>735.64519266454067</v>
      </c>
      <c r="AA131" s="38">
        <f t="shared" ref="AA131:AA194" si="40">L131+R131+X131</f>
        <v>1.0859549079239892</v>
      </c>
      <c r="AB131" s="24">
        <f t="shared" ref="AB131:AB194" si="41">J131+P131+2.58*V131</f>
        <v>10889.189079239894</v>
      </c>
      <c r="AC131" s="12">
        <f t="shared" ref="AC131:AC162" si="42">AB131/F131</f>
        <v>90.743242326999109</v>
      </c>
    </row>
    <row r="132" spans="1:29" ht="17" x14ac:dyDescent="0.2">
      <c r="A132" s="3">
        <v>132</v>
      </c>
      <c r="B132" s="4" t="s">
        <v>359</v>
      </c>
      <c r="C132" s="5" t="s">
        <v>298</v>
      </c>
      <c r="D132" s="4" t="s">
        <v>299</v>
      </c>
      <c r="E132" s="3" t="s">
        <v>283</v>
      </c>
      <c r="F132" s="3">
        <v>206</v>
      </c>
      <c r="G132" s="36">
        <v>8891.4948586118262</v>
      </c>
      <c r="H132" s="36">
        <v>14111.794344473008</v>
      </c>
      <c r="I132" s="36">
        <v>7558.7172236503857</v>
      </c>
      <c r="J132" s="36">
        <f t="shared" ref="J132:J195" si="43">(G132+H132+I132)/3</f>
        <v>10187.335475578408</v>
      </c>
      <c r="K132" s="36">
        <f t="shared" si="32"/>
        <v>580.67812210796922</v>
      </c>
      <c r="L132" s="36">
        <f t="shared" si="33"/>
        <v>2.343087159383034</v>
      </c>
      <c r="M132" s="36">
        <v>0</v>
      </c>
      <c r="N132" s="36">
        <v>0</v>
      </c>
      <c r="O132" s="36">
        <v>0</v>
      </c>
      <c r="P132" s="36">
        <f t="shared" ref="P132:P195" si="44">(M132+N132+O132)/3</f>
        <v>0</v>
      </c>
      <c r="Q132" s="36">
        <f t="shared" si="34"/>
        <v>0</v>
      </c>
      <c r="R132" s="40">
        <f t="shared" si="35"/>
        <v>0</v>
      </c>
      <c r="S132" s="45">
        <v>423</v>
      </c>
      <c r="T132" s="45">
        <v>-413</v>
      </c>
      <c r="U132" s="45">
        <v>1612</v>
      </c>
      <c r="V132" s="37">
        <f t="shared" ref="V132:V163" si="45">(S132+T132+U132)/3</f>
        <v>540.66666666666663</v>
      </c>
      <c r="W132" s="37">
        <f t="shared" si="36"/>
        <v>72.341200000000001</v>
      </c>
      <c r="X132" s="38">
        <f t="shared" si="37"/>
        <v>9.7320000000000004E-2</v>
      </c>
      <c r="Y132" s="37">
        <f t="shared" si="38"/>
        <v>10728.002142245074</v>
      </c>
      <c r="Z132" s="37">
        <f t="shared" si="39"/>
        <v>653.01932210796917</v>
      </c>
      <c r="AA132" s="38">
        <f t="shared" si="40"/>
        <v>2.4404071593830339</v>
      </c>
      <c r="AB132" s="24">
        <f t="shared" si="41"/>
        <v>11582.255475578408</v>
      </c>
      <c r="AC132" s="12">
        <f t="shared" si="42"/>
        <v>56.224541143584503</v>
      </c>
    </row>
    <row r="133" spans="1:29" ht="17" x14ac:dyDescent="0.2">
      <c r="A133" s="3">
        <v>133</v>
      </c>
      <c r="B133" s="4" t="s">
        <v>477</v>
      </c>
      <c r="C133" s="5" t="s">
        <v>236</v>
      </c>
      <c r="D133" s="4" t="s">
        <v>237</v>
      </c>
      <c r="E133" s="3">
        <v>1975</v>
      </c>
      <c r="F133" s="3">
        <v>83</v>
      </c>
      <c r="G133" s="36">
        <v>0</v>
      </c>
      <c r="H133" s="36">
        <v>0</v>
      </c>
      <c r="I133" s="36">
        <v>0</v>
      </c>
      <c r="J133" s="36">
        <f t="shared" si="43"/>
        <v>0</v>
      </c>
      <c r="K133" s="36">
        <f t="shared" si="32"/>
        <v>0</v>
      </c>
      <c r="L133" s="36">
        <f t="shared" si="33"/>
        <v>0</v>
      </c>
      <c r="M133" s="36">
        <v>11742.882172579939</v>
      </c>
      <c r="N133" s="36">
        <v>8070.9592641261506</v>
      </c>
      <c r="O133" s="36">
        <v>11784.691195795007</v>
      </c>
      <c r="P133" s="36">
        <f t="shared" si="44"/>
        <v>10532.844210833699</v>
      </c>
      <c r="Q133" s="36">
        <f t="shared" si="34"/>
        <v>713.0735530734413</v>
      </c>
      <c r="R133" s="40">
        <f t="shared" si="35"/>
        <v>1.0532844210833698</v>
      </c>
      <c r="S133" s="47">
        <v>0</v>
      </c>
      <c r="T133" s="47">
        <v>0</v>
      </c>
      <c r="U133" s="47">
        <v>0</v>
      </c>
      <c r="V133" s="37">
        <f t="shared" si="45"/>
        <v>0</v>
      </c>
      <c r="W133" s="37">
        <f t="shared" si="36"/>
        <v>0</v>
      </c>
      <c r="X133" s="38">
        <f t="shared" si="37"/>
        <v>0</v>
      </c>
      <c r="Y133" s="37">
        <f t="shared" si="38"/>
        <v>10532.844210833699</v>
      </c>
      <c r="Z133" s="37">
        <f t="shared" si="39"/>
        <v>713.0735530734413</v>
      </c>
      <c r="AA133" s="38">
        <f t="shared" si="40"/>
        <v>1.0532844210833698</v>
      </c>
      <c r="AB133" s="24">
        <f t="shared" si="41"/>
        <v>10532.844210833699</v>
      </c>
      <c r="AC133" s="12">
        <f t="shared" si="42"/>
        <v>126.90173747992408</v>
      </c>
    </row>
    <row r="134" spans="1:29" ht="17" x14ac:dyDescent="0.2">
      <c r="A134" s="3">
        <v>134</v>
      </c>
      <c r="B134" s="4" t="s">
        <v>527</v>
      </c>
      <c r="C134" s="5" t="s">
        <v>244</v>
      </c>
      <c r="D134" s="4" t="s">
        <v>453</v>
      </c>
      <c r="E134" s="3">
        <v>1975</v>
      </c>
      <c r="F134" s="3">
        <v>77</v>
      </c>
      <c r="G134" s="36">
        <v>0</v>
      </c>
      <c r="H134" s="36">
        <v>0</v>
      </c>
      <c r="I134" s="36">
        <v>0</v>
      </c>
      <c r="J134" s="36">
        <f t="shared" si="43"/>
        <v>0</v>
      </c>
      <c r="K134" s="36">
        <f t="shared" si="32"/>
        <v>0</v>
      </c>
      <c r="L134" s="36">
        <f t="shared" si="33"/>
        <v>0</v>
      </c>
      <c r="M134" s="36">
        <v>9656.3725761007681</v>
      </c>
      <c r="N134" s="36">
        <v>8529.0867907850388</v>
      </c>
      <c r="O134" s="36">
        <v>11448.544279321584</v>
      </c>
      <c r="P134" s="36">
        <f t="shared" si="44"/>
        <v>9878.0012154024644</v>
      </c>
      <c r="Q134" s="36">
        <f t="shared" si="34"/>
        <v>668.74068228274677</v>
      </c>
      <c r="R134" s="40">
        <f t="shared" si="35"/>
        <v>0.98780012154024643</v>
      </c>
      <c r="S134" s="45">
        <v>428</v>
      </c>
      <c r="T134" s="45">
        <v>245</v>
      </c>
      <c r="U134" s="45">
        <v>708</v>
      </c>
      <c r="V134" s="37">
        <f t="shared" si="45"/>
        <v>460.33333333333331</v>
      </c>
      <c r="W134" s="37">
        <f t="shared" si="36"/>
        <v>61.592599999999997</v>
      </c>
      <c r="X134" s="38">
        <f t="shared" si="37"/>
        <v>8.2860000000000003E-2</v>
      </c>
      <c r="Y134" s="37">
        <f t="shared" si="38"/>
        <v>10338.334548735798</v>
      </c>
      <c r="Z134" s="37">
        <f t="shared" si="39"/>
        <v>730.33328228274672</v>
      </c>
      <c r="AA134" s="38">
        <f t="shared" si="40"/>
        <v>1.0706601215402465</v>
      </c>
      <c r="AB134" s="24">
        <f t="shared" si="41"/>
        <v>11065.661215402464</v>
      </c>
      <c r="AC134" s="12">
        <f t="shared" si="42"/>
        <v>143.70988591431771</v>
      </c>
    </row>
    <row r="135" spans="1:29" ht="17" x14ac:dyDescent="0.2">
      <c r="A135" s="3">
        <v>135</v>
      </c>
      <c r="B135" s="4" t="s">
        <v>527</v>
      </c>
      <c r="C135" s="5" t="s">
        <v>310</v>
      </c>
      <c r="D135" s="4" t="s">
        <v>517</v>
      </c>
      <c r="E135" s="3">
        <v>2012</v>
      </c>
      <c r="F135" s="3">
        <v>83.6</v>
      </c>
      <c r="G135" s="36">
        <v>0</v>
      </c>
      <c r="H135" s="36">
        <v>0</v>
      </c>
      <c r="I135" s="36">
        <v>0</v>
      </c>
      <c r="J135" s="36">
        <f t="shared" si="43"/>
        <v>0</v>
      </c>
      <c r="K135" s="36">
        <f t="shared" si="32"/>
        <v>0</v>
      </c>
      <c r="L135" s="36">
        <f t="shared" si="33"/>
        <v>0</v>
      </c>
      <c r="M135" s="36">
        <v>10133.975333671229</v>
      </c>
      <c r="N135" s="36">
        <v>5954.3284338570711</v>
      </c>
      <c r="O135" s="36">
        <v>14430.145294813314</v>
      </c>
      <c r="P135" s="36">
        <f t="shared" si="44"/>
        <v>10172.816354113871</v>
      </c>
      <c r="Q135" s="36">
        <f t="shared" si="34"/>
        <v>688.69966717350906</v>
      </c>
      <c r="R135" s="40">
        <f t="shared" si="35"/>
        <v>1.0172816354113872</v>
      </c>
      <c r="S135" s="45">
        <v>0</v>
      </c>
      <c r="T135" s="45">
        <v>0</v>
      </c>
      <c r="U135" s="45">
        <v>0</v>
      </c>
      <c r="V135" s="37">
        <f t="shared" si="45"/>
        <v>0</v>
      </c>
      <c r="W135" s="37">
        <f t="shared" si="36"/>
        <v>0</v>
      </c>
      <c r="X135" s="38">
        <f t="shared" si="37"/>
        <v>0</v>
      </c>
      <c r="Y135" s="37">
        <f t="shared" si="38"/>
        <v>10172.816354113871</v>
      </c>
      <c r="Z135" s="37">
        <f t="shared" si="39"/>
        <v>688.69966717350906</v>
      </c>
      <c r="AA135" s="38">
        <f t="shared" si="40"/>
        <v>1.0172816354113872</v>
      </c>
      <c r="AB135" s="24">
        <f t="shared" si="41"/>
        <v>10172.816354113871</v>
      </c>
      <c r="AC135" s="12">
        <f t="shared" si="42"/>
        <v>121.68440614968746</v>
      </c>
    </row>
    <row r="136" spans="1:29" ht="17" x14ac:dyDescent="0.2">
      <c r="A136" s="3">
        <v>136</v>
      </c>
      <c r="B136" s="4" t="s">
        <v>527</v>
      </c>
      <c r="C136" s="5" t="s">
        <v>246</v>
      </c>
      <c r="D136" s="4" t="s">
        <v>453</v>
      </c>
      <c r="E136" s="3">
        <v>1975</v>
      </c>
      <c r="F136" s="3">
        <v>77</v>
      </c>
      <c r="G136" s="36">
        <v>0</v>
      </c>
      <c r="H136" s="36">
        <v>0</v>
      </c>
      <c r="I136" s="36">
        <v>0</v>
      </c>
      <c r="J136" s="36">
        <f t="shared" si="43"/>
        <v>0</v>
      </c>
      <c r="K136" s="36">
        <f t="shared" si="32"/>
        <v>0</v>
      </c>
      <c r="L136" s="36">
        <f t="shared" si="33"/>
        <v>0</v>
      </c>
      <c r="M136" s="36">
        <v>9656.3725761007681</v>
      </c>
      <c r="N136" s="36">
        <v>8529.0867907850388</v>
      </c>
      <c r="O136" s="36">
        <v>11448.544279321584</v>
      </c>
      <c r="P136" s="36">
        <f t="shared" si="44"/>
        <v>9878.0012154024644</v>
      </c>
      <c r="Q136" s="36">
        <f t="shared" si="34"/>
        <v>668.74068228274677</v>
      </c>
      <c r="R136" s="40">
        <f t="shared" si="35"/>
        <v>0.98780012154024643</v>
      </c>
      <c r="S136" s="45">
        <v>0</v>
      </c>
      <c r="T136" s="45">
        <v>0</v>
      </c>
      <c r="U136" s="45">
        <v>0</v>
      </c>
      <c r="V136" s="37">
        <f t="shared" si="45"/>
        <v>0</v>
      </c>
      <c r="W136" s="37">
        <f t="shared" si="36"/>
        <v>0</v>
      </c>
      <c r="X136" s="38">
        <f t="shared" si="37"/>
        <v>0</v>
      </c>
      <c r="Y136" s="37">
        <f t="shared" si="38"/>
        <v>9878.0012154024644</v>
      </c>
      <c r="Z136" s="37">
        <f t="shared" si="39"/>
        <v>668.74068228274677</v>
      </c>
      <c r="AA136" s="38">
        <f t="shared" si="40"/>
        <v>0.98780012154024643</v>
      </c>
      <c r="AB136" s="24">
        <f t="shared" si="41"/>
        <v>9878.0012154024644</v>
      </c>
      <c r="AC136" s="12">
        <f t="shared" si="42"/>
        <v>128.28573007016186</v>
      </c>
    </row>
    <row r="137" spans="1:29" ht="17" x14ac:dyDescent="0.2">
      <c r="A137" s="3">
        <v>137</v>
      </c>
      <c r="B137" s="4" t="s">
        <v>480</v>
      </c>
      <c r="C137" s="5" t="s">
        <v>121</v>
      </c>
      <c r="D137" s="4" t="s">
        <v>418</v>
      </c>
      <c r="E137" s="3">
        <v>1979</v>
      </c>
      <c r="F137" s="3">
        <v>85.19</v>
      </c>
      <c r="G137" s="36">
        <v>0</v>
      </c>
      <c r="H137" s="36">
        <v>0</v>
      </c>
      <c r="I137" s="36">
        <v>0</v>
      </c>
      <c r="J137" s="36">
        <f t="shared" si="43"/>
        <v>0</v>
      </c>
      <c r="K137" s="36">
        <f t="shared" si="32"/>
        <v>0</v>
      </c>
      <c r="L137" s="36">
        <f t="shared" si="33"/>
        <v>0</v>
      </c>
      <c r="M137" s="36">
        <v>7945.7730338447873</v>
      </c>
      <c r="N137" s="36">
        <v>7570.0457763147397</v>
      </c>
      <c r="O137" s="36">
        <v>7466.6309413516346</v>
      </c>
      <c r="P137" s="36">
        <f t="shared" si="44"/>
        <v>7660.8165838370542</v>
      </c>
      <c r="Q137" s="36">
        <f t="shared" si="34"/>
        <v>518.6372827257685</v>
      </c>
      <c r="R137" s="40">
        <f t="shared" si="35"/>
        <v>0.76608165838370545</v>
      </c>
      <c r="S137" s="45">
        <v>3071</v>
      </c>
      <c r="T137" s="45">
        <v>1526</v>
      </c>
      <c r="U137" s="45">
        <v>1225</v>
      </c>
      <c r="V137" s="37">
        <f t="shared" si="45"/>
        <v>1940.6666666666667</v>
      </c>
      <c r="W137" s="37">
        <f t="shared" si="36"/>
        <v>259.66120000000001</v>
      </c>
      <c r="X137" s="38">
        <f t="shared" si="37"/>
        <v>0.34932000000000002</v>
      </c>
      <c r="Y137" s="37">
        <f t="shared" si="38"/>
        <v>9601.4832505037211</v>
      </c>
      <c r="Z137" s="37">
        <f t="shared" si="39"/>
        <v>778.29848272576851</v>
      </c>
      <c r="AA137" s="38">
        <f t="shared" si="40"/>
        <v>1.1154016583837054</v>
      </c>
      <c r="AB137" s="24">
        <f t="shared" si="41"/>
        <v>12667.736583837053</v>
      </c>
      <c r="AC137" s="12">
        <f t="shared" si="42"/>
        <v>148.69980729941372</v>
      </c>
    </row>
    <row r="138" spans="1:29" ht="17" x14ac:dyDescent="0.2">
      <c r="A138" s="3">
        <v>138</v>
      </c>
      <c r="B138" s="4" t="s">
        <v>359</v>
      </c>
      <c r="C138" s="5" t="s">
        <v>399</v>
      </c>
      <c r="D138" s="4" t="s">
        <v>400</v>
      </c>
      <c r="E138" s="3">
        <v>1800</v>
      </c>
      <c r="F138" s="3">
        <v>340</v>
      </c>
      <c r="G138" s="36">
        <v>0</v>
      </c>
      <c r="H138" s="36">
        <v>0</v>
      </c>
      <c r="I138" s="36">
        <v>0</v>
      </c>
      <c r="J138" s="36">
        <f t="shared" si="43"/>
        <v>0</v>
      </c>
      <c r="K138" s="36">
        <f t="shared" si="32"/>
        <v>0</v>
      </c>
      <c r="L138" s="36">
        <f t="shared" si="33"/>
        <v>0</v>
      </c>
      <c r="M138" s="36">
        <v>0</v>
      </c>
      <c r="N138" s="36">
        <v>0</v>
      </c>
      <c r="O138" s="36">
        <v>0</v>
      </c>
      <c r="P138" s="36">
        <f t="shared" si="44"/>
        <v>0</v>
      </c>
      <c r="Q138" s="36">
        <f t="shared" si="34"/>
        <v>0</v>
      </c>
      <c r="R138" s="40">
        <f t="shared" si="35"/>
        <v>0</v>
      </c>
      <c r="S138" s="45">
        <v>7269</v>
      </c>
      <c r="T138" s="45">
        <v>11727</v>
      </c>
      <c r="U138" s="45">
        <v>9417</v>
      </c>
      <c r="V138" s="37">
        <f t="shared" si="45"/>
        <v>9471</v>
      </c>
      <c r="W138" s="37">
        <f t="shared" si="36"/>
        <v>1267.2198000000001</v>
      </c>
      <c r="X138" s="38">
        <f t="shared" si="37"/>
        <v>1.7047800000000002</v>
      </c>
      <c r="Y138" s="37">
        <f t="shared" si="38"/>
        <v>9471</v>
      </c>
      <c r="Z138" s="37">
        <f t="shared" si="39"/>
        <v>1267.2198000000001</v>
      </c>
      <c r="AA138" s="38">
        <f t="shared" si="40"/>
        <v>1.7047800000000002</v>
      </c>
      <c r="AB138" s="24">
        <f t="shared" si="41"/>
        <v>24435.18</v>
      </c>
      <c r="AC138" s="12">
        <f t="shared" si="42"/>
        <v>71.868176470588239</v>
      </c>
    </row>
    <row r="139" spans="1:29" ht="17" x14ac:dyDescent="0.2">
      <c r="A139" s="3">
        <v>139</v>
      </c>
      <c r="B139" s="4" t="s">
        <v>477</v>
      </c>
      <c r="C139" s="5" t="s">
        <v>238</v>
      </c>
      <c r="D139" s="4" t="s">
        <v>346</v>
      </c>
      <c r="E139" s="3">
        <v>1975</v>
      </c>
      <c r="F139" s="3">
        <v>83.59</v>
      </c>
      <c r="G139" s="36">
        <v>0</v>
      </c>
      <c r="H139" s="36">
        <v>0</v>
      </c>
      <c r="I139" s="36">
        <v>0</v>
      </c>
      <c r="J139" s="36">
        <f t="shared" si="43"/>
        <v>0</v>
      </c>
      <c r="K139" s="36">
        <f t="shared" si="32"/>
        <v>0</v>
      </c>
      <c r="L139" s="36">
        <f t="shared" si="33"/>
        <v>0</v>
      </c>
      <c r="M139" s="36">
        <v>8167.3953432752241</v>
      </c>
      <c r="N139" s="36">
        <v>5753.7471672028441</v>
      </c>
      <c r="O139" s="36">
        <v>7741.959376886708</v>
      </c>
      <c r="P139" s="36">
        <f t="shared" si="44"/>
        <v>7221.033962454926</v>
      </c>
      <c r="Q139" s="36">
        <f t="shared" si="34"/>
        <v>488.86399925819848</v>
      </c>
      <c r="R139" s="40">
        <f t="shared" si="35"/>
        <v>0.72210339624549269</v>
      </c>
      <c r="S139" s="45">
        <v>2755</v>
      </c>
      <c r="T139" s="45">
        <v>1212</v>
      </c>
      <c r="U139" s="45">
        <v>1741</v>
      </c>
      <c r="V139" s="37">
        <f t="shared" si="45"/>
        <v>1902.6666666666667</v>
      </c>
      <c r="W139" s="37">
        <f t="shared" si="36"/>
        <v>254.57680000000002</v>
      </c>
      <c r="X139" s="38">
        <f t="shared" si="37"/>
        <v>0.34248000000000006</v>
      </c>
      <c r="Y139" s="37">
        <f t="shared" si="38"/>
        <v>9123.700629121593</v>
      </c>
      <c r="Z139" s="37">
        <f t="shared" si="39"/>
        <v>743.44079925819847</v>
      </c>
      <c r="AA139" s="38">
        <f t="shared" si="40"/>
        <v>1.0645833962454927</v>
      </c>
      <c r="AB139" s="24">
        <f t="shared" si="41"/>
        <v>12129.913962454926</v>
      </c>
      <c r="AC139" s="12">
        <f t="shared" si="42"/>
        <v>145.11202252009721</v>
      </c>
    </row>
    <row r="140" spans="1:29" ht="17" x14ac:dyDescent="0.2">
      <c r="A140" s="3">
        <v>140</v>
      </c>
      <c r="B140" s="4" t="s">
        <v>477</v>
      </c>
      <c r="C140" s="5" t="s">
        <v>345</v>
      </c>
      <c r="D140" s="4" t="s">
        <v>346</v>
      </c>
      <c r="E140" s="3">
        <v>1975</v>
      </c>
      <c r="F140" s="3">
        <v>93</v>
      </c>
      <c r="G140" s="36">
        <v>0</v>
      </c>
      <c r="H140" s="36">
        <v>0</v>
      </c>
      <c r="I140" s="36">
        <v>0</v>
      </c>
      <c r="J140" s="36">
        <f t="shared" si="43"/>
        <v>0</v>
      </c>
      <c r="K140" s="36">
        <f t="shared" si="32"/>
        <v>0</v>
      </c>
      <c r="L140" s="36">
        <f t="shared" si="33"/>
        <v>0</v>
      </c>
      <c r="M140" s="36">
        <v>9086.8257796936923</v>
      </c>
      <c r="N140" s="36">
        <v>6401.4653253961542</v>
      </c>
      <c r="O140" s="36">
        <v>8613.4970935574092</v>
      </c>
      <c r="P140" s="36">
        <f t="shared" si="44"/>
        <v>8033.9293995490852</v>
      </c>
      <c r="Q140" s="36">
        <f t="shared" si="34"/>
        <v>543.897020349473</v>
      </c>
      <c r="R140" s="40">
        <f t="shared" si="35"/>
        <v>0.80339293995490857</v>
      </c>
      <c r="S140" s="45">
        <v>0</v>
      </c>
      <c r="T140" s="45">
        <v>0</v>
      </c>
      <c r="U140" s="45">
        <v>0</v>
      </c>
      <c r="V140" s="37">
        <f t="shared" si="45"/>
        <v>0</v>
      </c>
      <c r="W140" s="37">
        <f t="shared" si="36"/>
        <v>0</v>
      </c>
      <c r="X140" s="38">
        <f t="shared" si="37"/>
        <v>0</v>
      </c>
      <c r="Y140" s="37">
        <f t="shared" si="38"/>
        <v>8033.9293995490852</v>
      </c>
      <c r="Z140" s="37">
        <f t="shared" si="39"/>
        <v>543.897020349473</v>
      </c>
      <c r="AA140" s="38">
        <f t="shared" si="40"/>
        <v>0.80339293995490857</v>
      </c>
      <c r="AB140" s="24">
        <f t="shared" si="41"/>
        <v>8033.9293995490852</v>
      </c>
      <c r="AC140" s="12">
        <f t="shared" si="42"/>
        <v>86.38633762956006</v>
      </c>
    </row>
    <row r="141" spans="1:29" ht="20" customHeight="1" x14ac:dyDescent="0.2">
      <c r="A141" s="3">
        <v>141</v>
      </c>
      <c r="B141" s="4" t="s">
        <v>477</v>
      </c>
      <c r="C141" s="5" t="s">
        <v>249</v>
      </c>
      <c r="D141" s="4" t="s">
        <v>346</v>
      </c>
      <c r="E141" s="3">
        <v>1975</v>
      </c>
      <c r="F141" s="3">
        <v>93</v>
      </c>
      <c r="G141" s="36">
        <v>0</v>
      </c>
      <c r="H141" s="36">
        <v>0</v>
      </c>
      <c r="I141" s="36">
        <v>0</v>
      </c>
      <c r="J141" s="36">
        <f t="shared" si="43"/>
        <v>0</v>
      </c>
      <c r="K141" s="36">
        <f t="shared" si="32"/>
        <v>0</v>
      </c>
      <c r="L141" s="36">
        <f t="shared" si="33"/>
        <v>0</v>
      </c>
      <c r="M141" s="36">
        <v>9086.8257796936923</v>
      </c>
      <c r="N141" s="36">
        <v>6401.4653253961542</v>
      </c>
      <c r="O141" s="36">
        <v>8613.4970935574092</v>
      </c>
      <c r="P141" s="36">
        <f t="shared" si="44"/>
        <v>8033.9293995490852</v>
      </c>
      <c r="Q141" s="36">
        <f t="shared" si="34"/>
        <v>543.897020349473</v>
      </c>
      <c r="R141" s="40">
        <f t="shared" si="35"/>
        <v>0.80339293995490857</v>
      </c>
      <c r="S141" s="45">
        <v>0</v>
      </c>
      <c r="T141" s="45">
        <v>0</v>
      </c>
      <c r="U141" s="45">
        <v>0</v>
      </c>
      <c r="V141" s="37">
        <f t="shared" si="45"/>
        <v>0</v>
      </c>
      <c r="W141" s="37">
        <f t="shared" si="36"/>
        <v>0</v>
      </c>
      <c r="X141" s="38">
        <f t="shared" si="37"/>
        <v>0</v>
      </c>
      <c r="Y141" s="37">
        <f t="shared" si="38"/>
        <v>8033.9293995490852</v>
      </c>
      <c r="Z141" s="37">
        <f t="shared" si="39"/>
        <v>543.897020349473</v>
      </c>
      <c r="AA141" s="38">
        <f t="shared" si="40"/>
        <v>0.80339293995490857</v>
      </c>
      <c r="AB141" s="24">
        <f t="shared" si="41"/>
        <v>8033.9293995490852</v>
      </c>
      <c r="AC141" s="12">
        <f t="shared" si="42"/>
        <v>86.38633762956006</v>
      </c>
    </row>
    <row r="142" spans="1:29" ht="17" x14ac:dyDescent="0.2">
      <c r="A142" s="3">
        <v>142</v>
      </c>
      <c r="B142" s="4" t="s">
        <v>477</v>
      </c>
      <c r="C142" s="5" t="s">
        <v>337</v>
      </c>
      <c r="D142" s="4" t="s">
        <v>460</v>
      </c>
      <c r="E142" s="3">
        <v>1979</v>
      </c>
      <c r="F142" s="3">
        <v>88</v>
      </c>
      <c r="G142" s="36">
        <v>0</v>
      </c>
      <c r="H142" s="36">
        <v>0</v>
      </c>
      <c r="I142" s="36">
        <v>0</v>
      </c>
      <c r="J142" s="36">
        <f t="shared" si="43"/>
        <v>0</v>
      </c>
      <c r="K142" s="36">
        <f t="shared" si="32"/>
        <v>0</v>
      </c>
      <c r="L142" s="36">
        <f t="shared" si="33"/>
        <v>0</v>
      </c>
      <c r="M142" s="36">
        <v>6920.6531079919796</v>
      </c>
      <c r="N142" s="36">
        <v>5774.8496132913206</v>
      </c>
      <c r="O142" s="36">
        <v>6464.6233171011172</v>
      </c>
      <c r="P142" s="36">
        <f t="shared" si="44"/>
        <v>6386.7086794614734</v>
      </c>
      <c r="Q142" s="36">
        <f t="shared" si="34"/>
        <v>432.3801775995417</v>
      </c>
      <c r="R142" s="40">
        <f t="shared" si="35"/>
        <v>0.63867086794614736</v>
      </c>
      <c r="S142" s="45">
        <v>4184</v>
      </c>
      <c r="T142" s="45">
        <v>-455</v>
      </c>
      <c r="U142" s="45">
        <v>285</v>
      </c>
      <c r="V142" s="37">
        <f t="shared" si="45"/>
        <v>1338</v>
      </c>
      <c r="W142" s="37">
        <f t="shared" si="36"/>
        <v>179.02440000000001</v>
      </c>
      <c r="X142" s="38">
        <f t="shared" si="37"/>
        <v>0.24084000000000003</v>
      </c>
      <c r="Y142" s="37">
        <f t="shared" si="38"/>
        <v>7724.7086794614734</v>
      </c>
      <c r="Z142" s="37">
        <f t="shared" si="39"/>
        <v>611.40457759954165</v>
      </c>
      <c r="AA142" s="38">
        <f t="shared" si="40"/>
        <v>0.87951086794614741</v>
      </c>
      <c r="AB142" s="24">
        <f t="shared" si="41"/>
        <v>9838.7486794614742</v>
      </c>
      <c r="AC142" s="12">
        <f t="shared" si="42"/>
        <v>111.80396226660766</v>
      </c>
    </row>
    <row r="143" spans="1:29" ht="17" x14ac:dyDescent="0.2">
      <c r="A143" s="3">
        <v>143</v>
      </c>
      <c r="B143" s="4" t="s">
        <v>477</v>
      </c>
      <c r="C143" s="5" t="s">
        <v>248</v>
      </c>
      <c r="D143" s="4" t="s">
        <v>346</v>
      </c>
      <c r="E143" s="3">
        <v>1975</v>
      </c>
      <c r="F143" s="3">
        <v>93</v>
      </c>
      <c r="G143" s="36">
        <v>0</v>
      </c>
      <c r="H143" s="36">
        <v>0</v>
      </c>
      <c r="I143" s="36">
        <v>0</v>
      </c>
      <c r="J143" s="36">
        <f t="shared" si="43"/>
        <v>0</v>
      </c>
      <c r="K143" s="36">
        <f t="shared" si="32"/>
        <v>0</v>
      </c>
      <c r="L143" s="36">
        <f t="shared" si="33"/>
        <v>0</v>
      </c>
      <c r="M143" s="36">
        <v>9086.8257796936923</v>
      </c>
      <c r="N143" s="36">
        <v>6401.4653253961542</v>
      </c>
      <c r="O143" s="36">
        <v>8613.4970935574092</v>
      </c>
      <c r="P143" s="36">
        <f t="shared" si="44"/>
        <v>8033.9293995490852</v>
      </c>
      <c r="Q143" s="36">
        <f t="shared" si="34"/>
        <v>543.897020349473</v>
      </c>
      <c r="R143" s="40">
        <f t="shared" si="35"/>
        <v>0.80339293995490857</v>
      </c>
      <c r="S143" s="45">
        <v>3075</v>
      </c>
      <c r="T143" s="45">
        <v>-4173</v>
      </c>
      <c r="U143" s="45">
        <v>-46</v>
      </c>
      <c r="V143" s="37">
        <f t="shared" si="45"/>
        <v>-381.33333333333331</v>
      </c>
      <c r="W143" s="37">
        <f t="shared" si="36"/>
        <v>-51.022399999999998</v>
      </c>
      <c r="X143" s="38">
        <f t="shared" si="37"/>
        <v>-6.8640000000000007E-2</v>
      </c>
      <c r="Y143" s="37">
        <f t="shared" si="38"/>
        <v>7652.5960662157522</v>
      </c>
      <c r="Z143" s="37">
        <f t="shared" si="39"/>
        <v>492.87462034947299</v>
      </c>
      <c r="AA143" s="38">
        <f t="shared" si="40"/>
        <v>0.73475293995490853</v>
      </c>
      <c r="AB143" s="24">
        <f t="shared" si="41"/>
        <v>7050.0893995490851</v>
      </c>
      <c r="AC143" s="12">
        <f t="shared" si="42"/>
        <v>75.807412898377265</v>
      </c>
    </row>
    <row r="144" spans="1:29" ht="17" x14ac:dyDescent="0.2">
      <c r="A144" s="3">
        <v>144</v>
      </c>
      <c r="B144" s="4" t="s">
        <v>477</v>
      </c>
      <c r="C144" s="5" t="s">
        <v>459</v>
      </c>
      <c r="D144" s="4" t="s">
        <v>460</v>
      </c>
      <c r="E144" s="6">
        <v>1979</v>
      </c>
      <c r="F144" s="6">
        <v>103</v>
      </c>
      <c r="G144" s="36">
        <v>0</v>
      </c>
      <c r="H144" s="36">
        <v>0</v>
      </c>
      <c r="I144" s="36">
        <v>0</v>
      </c>
      <c r="J144" s="36">
        <f t="shared" si="43"/>
        <v>0</v>
      </c>
      <c r="K144" s="36">
        <f t="shared" si="32"/>
        <v>0</v>
      </c>
      <c r="L144" s="36">
        <f t="shared" si="33"/>
        <v>0</v>
      </c>
      <c r="M144" s="36">
        <v>8100.3098877633392</v>
      </c>
      <c r="N144" s="36">
        <v>6759.1989791932501</v>
      </c>
      <c r="O144" s="36">
        <v>7566.5477461524442</v>
      </c>
      <c r="P144" s="36">
        <f t="shared" si="44"/>
        <v>7475.3522043696767</v>
      </c>
      <c r="Q144" s="36">
        <f t="shared" si="34"/>
        <v>506.08134423582709</v>
      </c>
      <c r="R144" s="40">
        <f t="shared" si="35"/>
        <v>0.74753522043696774</v>
      </c>
      <c r="S144" s="45">
        <v>0</v>
      </c>
      <c r="T144" s="45">
        <v>0</v>
      </c>
      <c r="U144" s="45">
        <v>0</v>
      </c>
      <c r="V144" s="37">
        <f t="shared" si="45"/>
        <v>0</v>
      </c>
      <c r="W144" s="37">
        <f t="shared" si="36"/>
        <v>0</v>
      </c>
      <c r="X144" s="38">
        <f t="shared" si="37"/>
        <v>0</v>
      </c>
      <c r="Y144" s="37">
        <f t="shared" si="38"/>
        <v>7475.3522043696767</v>
      </c>
      <c r="Z144" s="37">
        <f t="shared" si="39"/>
        <v>506.08134423582709</v>
      </c>
      <c r="AA144" s="38">
        <f t="shared" si="40"/>
        <v>0.74753522043696774</v>
      </c>
      <c r="AB144" s="24">
        <f t="shared" si="41"/>
        <v>7475.3522043696767</v>
      </c>
      <c r="AC144" s="12">
        <f t="shared" si="42"/>
        <v>72.576234993880362</v>
      </c>
    </row>
    <row r="145" spans="1:29" ht="17" x14ac:dyDescent="0.2">
      <c r="A145" s="3">
        <v>145</v>
      </c>
      <c r="B145" s="4" t="s">
        <v>483</v>
      </c>
      <c r="C145" s="5" t="s">
        <v>242</v>
      </c>
      <c r="D145" s="4" t="s">
        <v>240</v>
      </c>
      <c r="E145" s="3">
        <v>1983</v>
      </c>
      <c r="F145" s="3">
        <v>96</v>
      </c>
      <c r="G145" s="36">
        <v>12396</v>
      </c>
      <c r="H145" s="36">
        <v>5004</v>
      </c>
      <c r="I145" s="36">
        <v>2549</v>
      </c>
      <c r="J145" s="36">
        <f t="shared" si="43"/>
        <v>6649.666666666667</v>
      </c>
      <c r="K145" s="36">
        <f t="shared" si="32"/>
        <v>379.03100000000001</v>
      </c>
      <c r="L145" s="36">
        <f t="shared" si="33"/>
        <v>1.5294233333333336</v>
      </c>
      <c r="M145" s="36">
        <v>0</v>
      </c>
      <c r="N145" s="36">
        <v>0</v>
      </c>
      <c r="O145" s="36">
        <v>0</v>
      </c>
      <c r="P145" s="36">
        <f t="shared" si="44"/>
        <v>0</v>
      </c>
      <c r="Q145" s="36">
        <f t="shared" si="34"/>
        <v>0</v>
      </c>
      <c r="R145" s="40">
        <f t="shared" si="35"/>
        <v>0</v>
      </c>
      <c r="S145" s="45">
        <v>3332</v>
      </c>
      <c r="T145" s="45">
        <v>-1303</v>
      </c>
      <c r="U145" s="45">
        <v>167</v>
      </c>
      <c r="V145" s="37">
        <f t="shared" si="45"/>
        <v>732</v>
      </c>
      <c r="W145" s="37">
        <f t="shared" si="36"/>
        <v>97.941600000000008</v>
      </c>
      <c r="X145" s="38">
        <f t="shared" si="37"/>
        <v>0.13176000000000002</v>
      </c>
      <c r="Y145" s="37">
        <f t="shared" si="38"/>
        <v>7381.666666666667</v>
      </c>
      <c r="Z145" s="37">
        <f t="shared" si="39"/>
        <v>476.9726</v>
      </c>
      <c r="AA145" s="38">
        <f t="shared" si="40"/>
        <v>1.6611833333333337</v>
      </c>
      <c r="AB145" s="24">
        <f t="shared" si="41"/>
        <v>8538.2266666666674</v>
      </c>
      <c r="AC145" s="12">
        <f t="shared" si="42"/>
        <v>88.939861111111114</v>
      </c>
    </row>
    <row r="146" spans="1:29" ht="17" x14ac:dyDescent="0.2">
      <c r="A146" s="3">
        <v>146</v>
      </c>
      <c r="B146" s="4" t="s">
        <v>483</v>
      </c>
      <c r="C146" s="5" t="s">
        <v>239</v>
      </c>
      <c r="D146" s="4" t="s">
        <v>240</v>
      </c>
      <c r="E146" s="3">
        <v>1983</v>
      </c>
      <c r="F146" s="3">
        <v>96</v>
      </c>
      <c r="G146" s="36">
        <v>4116</v>
      </c>
      <c r="H146" s="36">
        <v>3648</v>
      </c>
      <c r="I146" s="36">
        <v>14266</v>
      </c>
      <c r="J146" s="36">
        <f t="shared" si="43"/>
        <v>7343.333333333333</v>
      </c>
      <c r="K146" s="36">
        <f t="shared" si="32"/>
        <v>418.57</v>
      </c>
      <c r="L146" s="36">
        <f t="shared" si="33"/>
        <v>1.6889666666666665</v>
      </c>
      <c r="M146" s="36">
        <v>0</v>
      </c>
      <c r="N146" s="36">
        <v>0</v>
      </c>
      <c r="O146" s="36">
        <v>0</v>
      </c>
      <c r="P146" s="36">
        <f t="shared" si="44"/>
        <v>0</v>
      </c>
      <c r="Q146" s="36">
        <f t="shared" si="34"/>
        <v>0</v>
      </c>
      <c r="R146" s="40">
        <f t="shared" si="35"/>
        <v>0</v>
      </c>
      <c r="S146" s="45">
        <v>257</v>
      </c>
      <c r="T146" s="45">
        <v>-1653</v>
      </c>
      <c r="U146" s="45">
        <v>182</v>
      </c>
      <c r="V146" s="37">
        <f t="shared" si="45"/>
        <v>-404.66666666666669</v>
      </c>
      <c r="W146" s="37">
        <f t="shared" si="36"/>
        <v>-54.144400000000005</v>
      </c>
      <c r="X146" s="38">
        <f t="shared" si="37"/>
        <v>-7.2840000000000002E-2</v>
      </c>
      <c r="Y146" s="37">
        <f t="shared" si="38"/>
        <v>6938.6666666666661</v>
      </c>
      <c r="Z146" s="37">
        <f t="shared" si="39"/>
        <v>364.42559999999997</v>
      </c>
      <c r="AA146" s="38">
        <f t="shared" si="40"/>
        <v>1.6161266666666665</v>
      </c>
      <c r="AB146" s="24">
        <f t="shared" si="41"/>
        <v>6299.2933333333331</v>
      </c>
      <c r="AC146" s="12">
        <f t="shared" si="42"/>
        <v>65.617638888888891</v>
      </c>
    </row>
    <row r="147" spans="1:29" ht="17" x14ac:dyDescent="0.2">
      <c r="A147" s="3">
        <v>147</v>
      </c>
      <c r="B147" s="4" t="s">
        <v>477</v>
      </c>
      <c r="C147" s="5" t="s">
        <v>250</v>
      </c>
      <c r="D147" s="4" t="s">
        <v>346</v>
      </c>
      <c r="E147" s="3">
        <v>1975</v>
      </c>
      <c r="F147" s="3">
        <v>93</v>
      </c>
      <c r="G147" s="36">
        <v>0</v>
      </c>
      <c r="H147" s="36">
        <v>0</v>
      </c>
      <c r="I147" s="36">
        <v>0</v>
      </c>
      <c r="J147" s="36">
        <f t="shared" si="43"/>
        <v>0</v>
      </c>
      <c r="K147" s="36">
        <f t="shared" si="32"/>
        <v>0</v>
      </c>
      <c r="L147" s="36">
        <f t="shared" si="33"/>
        <v>0</v>
      </c>
      <c r="M147" s="36">
        <v>9086.8257796936923</v>
      </c>
      <c r="N147" s="36">
        <v>6401.4653253961542</v>
      </c>
      <c r="O147" s="36">
        <v>8613.4970935574092</v>
      </c>
      <c r="P147" s="36">
        <f t="shared" si="44"/>
        <v>8033.9293995490852</v>
      </c>
      <c r="Q147" s="36">
        <f t="shared" si="34"/>
        <v>543.897020349473</v>
      </c>
      <c r="R147" s="40">
        <f t="shared" si="35"/>
        <v>0.80339293995490857</v>
      </c>
      <c r="S147" s="45">
        <v>-1442</v>
      </c>
      <c r="T147" s="45">
        <v>-1932</v>
      </c>
      <c r="U147" s="45">
        <v>-66</v>
      </c>
      <c r="V147" s="37">
        <f t="shared" si="45"/>
        <v>-1146.6666666666667</v>
      </c>
      <c r="W147" s="37">
        <f t="shared" si="36"/>
        <v>-153.42400000000001</v>
      </c>
      <c r="X147" s="38">
        <f t="shared" si="37"/>
        <v>-0.20640000000000003</v>
      </c>
      <c r="Y147" s="37">
        <f t="shared" si="38"/>
        <v>6887.2627328824183</v>
      </c>
      <c r="Z147" s="37">
        <f t="shared" si="39"/>
        <v>390.47302034947302</v>
      </c>
      <c r="AA147" s="38">
        <f t="shared" si="40"/>
        <v>0.59699293995490854</v>
      </c>
      <c r="AB147" s="24">
        <f t="shared" si="41"/>
        <v>5075.5293995490847</v>
      </c>
      <c r="AC147" s="12">
        <f t="shared" si="42"/>
        <v>54.575584941388009</v>
      </c>
    </row>
    <row r="148" spans="1:29" ht="17" customHeight="1" x14ac:dyDescent="0.2">
      <c r="A148" s="3">
        <v>148</v>
      </c>
      <c r="B148" s="4" t="s">
        <v>477</v>
      </c>
      <c r="C148" s="5" t="s">
        <v>106</v>
      </c>
      <c r="D148" s="4" t="s">
        <v>380</v>
      </c>
      <c r="E148" s="3">
        <v>1996</v>
      </c>
      <c r="F148" s="3">
        <v>79</v>
      </c>
      <c r="G148" s="36">
        <v>0</v>
      </c>
      <c r="H148" s="36">
        <v>0</v>
      </c>
      <c r="I148" s="36">
        <v>0</v>
      </c>
      <c r="J148" s="36">
        <f t="shared" si="43"/>
        <v>0</v>
      </c>
      <c r="K148" s="36">
        <f t="shared" si="32"/>
        <v>0</v>
      </c>
      <c r="L148" s="36">
        <f t="shared" si="33"/>
        <v>0</v>
      </c>
      <c r="M148" s="36">
        <v>0</v>
      </c>
      <c r="N148" s="36">
        <v>0</v>
      </c>
      <c r="O148" s="36">
        <v>0</v>
      </c>
      <c r="P148" s="36">
        <f t="shared" si="44"/>
        <v>0</v>
      </c>
      <c r="Q148" s="36">
        <f t="shared" si="34"/>
        <v>0</v>
      </c>
      <c r="R148" s="40">
        <f t="shared" si="35"/>
        <v>0</v>
      </c>
      <c r="S148" s="45">
        <v>4619</v>
      </c>
      <c r="T148" s="45">
        <v>6823</v>
      </c>
      <c r="U148" s="45">
        <v>9033</v>
      </c>
      <c r="V148" s="37">
        <f t="shared" si="45"/>
        <v>6825</v>
      </c>
      <c r="W148" s="37">
        <f t="shared" si="36"/>
        <v>913.18500000000006</v>
      </c>
      <c r="X148" s="38">
        <f t="shared" si="37"/>
        <v>1.2285000000000001</v>
      </c>
      <c r="Y148" s="37">
        <f t="shared" si="38"/>
        <v>6825</v>
      </c>
      <c r="Z148" s="37">
        <f t="shared" si="39"/>
        <v>913.18500000000006</v>
      </c>
      <c r="AA148" s="38">
        <f t="shared" si="40"/>
        <v>1.2285000000000001</v>
      </c>
      <c r="AB148" s="24">
        <f t="shared" si="41"/>
        <v>17608.5</v>
      </c>
      <c r="AC148" s="12">
        <f t="shared" si="42"/>
        <v>222.89240506329114</v>
      </c>
    </row>
    <row r="149" spans="1:29" ht="19" customHeight="1" x14ac:dyDescent="0.2">
      <c r="A149" s="3">
        <v>149</v>
      </c>
      <c r="B149" s="4" t="s">
        <v>480</v>
      </c>
      <c r="C149" s="5" t="s">
        <v>124</v>
      </c>
      <c r="D149" s="4" t="s">
        <v>125</v>
      </c>
      <c r="E149" s="3">
        <v>1979</v>
      </c>
      <c r="F149" s="3">
        <v>75</v>
      </c>
      <c r="G149" s="36">
        <v>0</v>
      </c>
      <c r="H149" s="36">
        <v>0</v>
      </c>
      <c r="I149" s="36">
        <v>0</v>
      </c>
      <c r="J149" s="36">
        <f t="shared" si="43"/>
        <v>0</v>
      </c>
      <c r="K149" s="36">
        <f t="shared" si="32"/>
        <v>0</v>
      </c>
      <c r="L149" s="36">
        <f t="shared" si="33"/>
        <v>0</v>
      </c>
      <c r="M149" s="36">
        <v>6995.3395649531531</v>
      </c>
      <c r="N149" s="36">
        <v>6664.5549151732075</v>
      </c>
      <c r="O149" s="36">
        <v>6573.5100434484402</v>
      </c>
      <c r="P149" s="36">
        <f t="shared" si="44"/>
        <v>6744.4681745249336</v>
      </c>
      <c r="Q149" s="36">
        <f t="shared" si="34"/>
        <v>456.600495415338</v>
      </c>
      <c r="R149" s="40">
        <f t="shared" si="35"/>
        <v>0.67444681745249335</v>
      </c>
      <c r="S149" s="45">
        <v>0</v>
      </c>
      <c r="T149" s="45">
        <v>0</v>
      </c>
      <c r="U149" s="45">
        <v>0</v>
      </c>
      <c r="V149" s="37">
        <f t="shared" si="45"/>
        <v>0</v>
      </c>
      <c r="W149" s="37">
        <f t="shared" si="36"/>
        <v>0</v>
      </c>
      <c r="X149" s="38">
        <f t="shared" si="37"/>
        <v>0</v>
      </c>
      <c r="Y149" s="37">
        <f t="shared" si="38"/>
        <v>6744.4681745249336</v>
      </c>
      <c r="Z149" s="37">
        <f t="shared" si="39"/>
        <v>456.600495415338</v>
      </c>
      <c r="AA149" s="38">
        <f t="shared" si="40"/>
        <v>0.67444681745249335</v>
      </c>
      <c r="AB149" s="24">
        <f t="shared" si="41"/>
        <v>6744.4681745249336</v>
      </c>
      <c r="AC149" s="12">
        <f t="shared" si="42"/>
        <v>89.926242326999116</v>
      </c>
    </row>
    <row r="150" spans="1:29" ht="15" customHeight="1" x14ac:dyDescent="0.2">
      <c r="A150" s="3">
        <v>150</v>
      </c>
      <c r="B150" s="4" t="s">
        <v>480</v>
      </c>
      <c r="C150" s="5" t="s">
        <v>509</v>
      </c>
      <c r="D150" s="4" t="s">
        <v>385</v>
      </c>
      <c r="E150" s="3">
        <v>1981</v>
      </c>
      <c r="F150" s="3">
        <v>78</v>
      </c>
      <c r="G150" s="36">
        <v>0</v>
      </c>
      <c r="H150" s="36">
        <v>0</v>
      </c>
      <c r="I150" s="36">
        <v>0</v>
      </c>
      <c r="J150" s="36">
        <f t="shared" si="43"/>
        <v>0</v>
      </c>
      <c r="K150" s="36">
        <f t="shared" si="32"/>
        <v>0</v>
      </c>
      <c r="L150" s="36">
        <f t="shared" si="33"/>
        <v>0</v>
      </c>
      <c r="M150" s="36">
        <v>0</v>
      </c>
      <c r="N150" s="36">
        <v>0</v>
      </c>
      <c r="O150" s="36">
        <v>0</v>
      </c>
      <c r="P150" s="36">
        <f t="shared" si="44"/>
        <v>0</v>
      </c>
      <c r="Q150" s="36">
        <f t="shared" si="34"/>
        <v>0</v>
      </c>
      <c r="R150" s="40">
        <f t="shared" si="35"/>
        <v>0</v>
      </c>
      <c r="S150" s="45">
        <v>8846</v>
      </c>
      <c r="T150" s="45">
        <v>8949</v>
      </c>
      <c r="U150" s="45">
        <v>2023</v>
      </c>
      <c r="V150" s="37">
        <f t="shared" si="45"/>
        <v>6606</v>
      </c>
      <c r="W150" s="37">
        <f t="shared" si="36"/>
        <v>883.88279999999997</v>
      </c>
      <c r="X150" s="38">
        <f t="shared" si="37"/>
        <v>1.1890800000000001</v>
      </c>
      <c r="Y150" s="37">
        <f t="shared" si="38"/>
        <v>6606</v>
      </c>
      <c r="Z150" s="37">
        <f t="shared" si="39"/>
        <v>883.88279999999997</v>
      </c>
      <c r="AA150" s="38">
        <f t="shared" si="40"/>
        <v>1.1890800000000001</v>
      </c>
      <c r="AB150" s="24">
        <f t="shared" si="41"/>
        <v>17043.48</v>
      </c>
      <c r="AC150" s="12">
        <f t="shared" si="42"/>
        <v>218.50615384615384</v>
      </c>
    </row>
    <row r="151" spans="1:29" ht="17" x14ac:dyDescent="0.2">
      <c r="A151" s="3">
        <v>151</v>
      </c>
      <c r="B151" s="4" t="s">
        <v>477</v>
      </c>
      <c r="C151" s="5" t="s">
        <v>224</v>
      </c>
      <c r="D151" s="4" t="s">
        <v>460</v>
      </c>
      <c r="E151" s="3">
        <v>1979</v>
      </c>
      <c r="F151" s="3">
        <v>87</v>
      </c>
      <c r="G151" s="36">
        <v>0</v>
      </c>
      <c r="H151" s="36">
        <v>0</v>
      </c>
      <c r="I151" s="36">
        <v>0</v>
      </c>
      <c r="J151" s="36">
        <f t="shared" si="43"/>
        <v>0</v>
      </c>
      <c r="K151" s="36">
        <f t="shared" si="32"/>
        <v>0</v>
      </c>
      <c r="L151" s="36">
        <f t="shared" si="33"/>
        <v>0</v>
      </c>
      <c r="M151" s="36">
        <v>6842.0093226738891</v>
      </c>
      <c r="N151" s="36">
        <v>5709.2263222311922</v>
      </c>
      <c r="O151" s="36">
        <v>6391.1616884976956</v>
      </c>
      <c r="P151" s="36">
        <f t="shared" si="44"/>
        <v>6314.132444467592</v>
      </c>
      <c r="Q151" s="36">
        <f t="shared" si="34"/>
        <v>427.46676649045594</v>
      </c>
      <c r="R151" s="40">
        <f t="shared" si="35"/>
        <v>0.63141324444675928</v>
      </c>
      <c r="S151" s="45">
        <v>458</v>
      </c>
      <c r="T151" s="45">
        <v>-173</v>
      </c>
      <c r="U151" s="45">
        <v>0</v>
      </c>
      <c r="V151" s="37">
        <f t="shared" si="45"/>
        <v>95</v>
      </c>
      <c r="W151" s="37">
        <f t="shared" si="36"/>
        <v>12.711</v>
      </c>
      <c r="X151" s="38">
        <f t="shared" si="37"/>
        <v>1.7100000000000001E-2</v>
      </c>
      <c r="Y151" s="37">
        <f t="shared" si="38"/>
        <v>6409.132444467592</v>
      </c>
      <c r="Z151" s="37">
        <f t="shared" si="39"/>
        <v>440.17776649045595</v>
      </c>
      <c r="AA151" s="38">
        <f t="shared" si="40"/>
        <v>0.64851324444675928</v>
      </c>
      <c r="AB151" s="24">
        <f t="shared" si="41"/>
        <v>6559.2324444675924</v>
      </c>
      <c r="AC151" s="12">
        <f t="shared" si="42"/>
        <v>75.393476373190722</v>
      </c>
    </row>
    <row r="152" spans="1:29" ht="17" x14ac:dyDescent="0.2">
      <c r="A152" s="3">
        <v>152</v>
      </c>
      <c r="B152" s="4" t="s">
        <v>477</v>
      </c>
      <c r="C152" s="5" t="s">
        <v>229</v>
      </c>
      <c r="D152" s="4" t="s">
        <v>460</v>
      </c>
      <c r="E152" s="3">
        <v>1979</v>
      </c>
      <c r="F152" s="3">
        <v>86.1</v>
      </c>
      <c r="G152" s="36">
        <v>0</v>
      </c>
      <c r="H152" s="36">
        <v>0</v>
      </c>
      <c r="I152" s="36">
        <v>0</v>
      </c>
      <c r="J152" s="36">
        <f t="shared" si="43"/>
        <v>0</v>
      </c>
      <c r="K152" s="36">
        <f t="shared" si="32"/>
        <v>0</v>
      </c>
      <c r="L152" s="36">
        <f t="shared" si="33"/>
        <v>0</v>
      </c>
      <c r="M152" s="36">
        <v>6771.2299158876067</v>
      </c>
      <c r="N152" s="36">
        <v>5650.1653602770757</v>
      </c>
      <c r="O152" s="36">
        <v>6325.0462227546159</v>
      </c>
      <c r="P152" s="36">
        <f t="shared" si="44"/>
        <v>6248.8138329731</v>
      </c>
      <c r="Q152" s="36">
        <f t="shared" si="34"/>
        <v>423.04469649227883</v>
      </c>
      <c r="R152" s="40">
        <f t="shared" si="35"/>
        <v>0.62488138329731002</v>
      </c>
      <c r="S152" s="45">
        <v>0</v>
      </c>
      <c r="T152" s="45">
        <v>0</v>
      </c>
      <c r="U152" s="45">
        <v>0</v>
      </c>
      <c r="V152" s="37">
        <f t="shared" si="45"/>
        <v>0</v>
      </c>
      <c r="W152" s="37">
        <f t="shared" si="36"/>
        <v>0</v>
      </c>
      <c r="X152" s="38">
        <f t="shared" si="37"/>
        <v>0</v>
      </c>
      <c r="Y152" s="37">
        <f t="shared" si="38"/>
        <v>6248.8138329731</v>
      </c>
      <c r="Z152" s="37">
        <f t="shared" si="39"/>
        <v>423.04469649227883</v>
      </c>
      <c r="AA152" s="38">
        <f t="shared" si="40"/>
        <v>0.62488138329731002</v>
      </c>
      <c r="AB152" s="24">
        <f t="shared" si="41"/>
        <v>6248.8138329731</v>
      </c>
      <c r="AC152" s="12">
        <f t="shared" si="42"/>
        <v>72.576234993880377</v>
      </c>
    </row>
    <row r="153" spans="1:29" ht="19" customHeight="1" x14ac:dyDescent="0.2">
      <c r="A153" s="3">
        <v>153</v>
      </c>
      <c r="B153" s="4" t="s">
        <v>527</v>
      </c>
      <c r="C153" s="5" t="s">
        <v>452</v>
      </c>
      <c r="D153" s="4" t="s">
        <v>453</v>
      </c>
      <c r="E153" s="3">
        <v>1972</v>
      </c>
      <c r="F153" s="3">
        <v>72.45</v>
      </c>
      <c r="G153" s="36">
        <v>0</v>
      </c>
      <c r="H153" s="36">
        <v>0</v>
      </c>
      <c r="I153" s="36">
        <v>0</v>
      </c>
      <c r="J153" s="36">
        <f t="shared" si="43"/>
        <v>0</v>
      </c>
      <c r="K153" s="36">
        <f t="shared" si="32"/>
        <v>0</v>
      </c>
      <c r="L153" s="36">
        <f t="shared" si="33"/>
        <v>0</v>
      </c>
      <c r="M153" s="36">
        <v>0</v>
      </c>
      <c r="N153" s="36">
        <v>0</v>
      </c>
      <c r="O153" s="36">
        <v>0</v>
      </c>
      <c r="P153" s="36">
        <f t="shared" si="44"/>
        <v>0</v>
      </c>
      <c r="Q153" s="36">
        <f t="shared" si="34"/>
        <v>0</v>
      </c>
      <c r="R153" s="40">
        <f t="shared" si="35"/>
        <v>0</v>
      </c>
      <c r="S153" s="45">
        <v>7368.2029891048387</v>
      </c>
      <c r="T153" s="45">
        <v>4292.3593833401364</v>
      </c>
      <c r="U153" s="45">
        <v>6723.4346133316594</v>
      </c>
      <c r="V153" s="37">
        <f t="shared" si="45"/>
        <v>6127.9989952588776</v>
      </c>
      <c r="W153" s="37">
        <f t="shared" si="36"/>
        <v>819.92626556563789</v>
      </c>
      <c r="X153" s="38">
        <f t="shared" si="37"/>
        <v>1.103039819146598</v>
      </c>
      <c r="Y153" s="37">
        <f t="shared" si="38"/>
        <v>6127.9989952588776</v>
      </c>
      <c r="Z153" s="37">
        <f t="shared" si="39"/>
        <v>819.92626556563789</v>
      </c>
      <c r="AA153" s="38">
        <f t="shared" si="40"/>
        <v>1.103039819146598</v>
      </c>
      <c r="AB153" s="24">
        <f t="shared" si="41"/>
        <v>15810.237407767905</v>
      </c>
      <c r="AC153" s="12">
        <f t="shared" si="42"/>
        <v>218.22273854752112</v>
      </c>
    </row>
    <row r="154" spans="1:29" ht="17" x14ac:dyDescent="0.2">
      <c r="A154" s="3">
        <v>154</v>
      </c>
      <c r="B154" s="4" t="s">
        <v>527</v>
      </c>
      <c r="C154" s="5" t="s">
        <v>419</v>
      </c>
      <c r="D154" s="4" t="s">
        <v>420</v>
      </c>
      <c r="E154" s="3">
        <v>1972</v>
      </c>
      <c r="F154" s="3">
        <v>64</v>
      </c>
      <c r="G154" s="36">
        <v>0</v>
      </c>
      <c r="H154" s="36">
        <v>2860</v>
      </c>
      <c r="I154" s="36">
        <v>1923</v>
      </c>
      <c r="J154" s="36">
        <f t="shared" si="43"/>
        <v>1594.3333333333333</v>
      </c>
      <c r="K154" s="36">
        <f t="shared" si="32"/>
        <v>90.876999999999995</v>
      </c>
      <c r="L154" s="36">
        <f t="shared" si="33"/>
        <v>0.36669666666666662</v>
      </c>
      <c r="M154" s="36">
        <v>0</v>
      </c>
      <c r="N154" s="36">
        <v>0</v>
      </c>
      <c r="O154" s="36">
        <v>0</v>
      </c>
      <c r="P154" s="36">
        <f t="shared" si="44"/>
        <v>0</v>
      </c>
      <c r="Q154" s="36">
        <f t="shared" si="34"/>
        <v>0</v>
      </c>
      <c r="R154" s="40">
        <f t="shared" si="35"/>
        <v>0</v>
      </c>
      <c r="S154" s="45">
        <v>4503</v>
      </c>
      <c r="T154" s="45">
        <v>4311</v>
      </c>
      <c r="U154" s="45">
        <v>4616</v>
      </c>
      <c r="V154" s="37">
        <f t="shared" si="45"/>
        <v>4476.666666666667</v>
      </c>
      <c r="W154" s="37">
        <f t="shared" si="36"/>
        <v>598.97800000000007</v>
      </c>
      <c r="X154" s="38">
        <f t="shared" si="37"/>
        <v>0.80580000000000007</v>
      </c>
      <c r="Y154" s="37">
        <f t="shared" si="38"/>
        <v>6071</v>
      </c>
      <c r="Z154" s="37">
        <f t="shared" si="39"/>
        <v>689.85500000000002</v>
      </c>
      <c r="AA154" s="38">
        <f t="shared" si="40"/>
        <v>1.1724966666666667</v>
      </c>
      <c r="AB154" s="24">
        <f t="shared" si="41"/>
        <v>13144.133333333335</v>
      </c>
      <c r="AC154" s="12">
        <f t="shared" si="42"/>
        <v>205.37708333333336</v>
      </c>
    </row>
    <row r="155" spans="1:29" ht="17" x14ac:dyDescent="0.2">
      <c r="A155" s="3">
        <v>155</v>
      </c>
      <c r="B155" s="4" t="s">
        <v>480</v>
      </c>
      <c r="C155" s="5" t="s">
        <v>271</v>
      </c>
      <c r="D155" s="4" t="s">
        <v>373</v>
      </c>
      <c r="E155" s="3">
        <v>1987</v>
      </c>
      <c r="F155" s="3">
        <v>92</v>
      </c>
      <c r="G155" s="36">
        <v>0</v>
      </c>
      <c r="H155" s="36">
        <v>0</v>
      </c>
      <c r="I155" s="36">
        <v>0</v>
      </c>
      <c r="J155" s="36">
        <f t="shared" si="43"/>
        <v>0</v>
      </c>
      <c r="K155" s="36">
        <f t="shared" si="32"/>
        <v>0</v>
      </c>
      <c r="L155" s="36">
        <f t="shared" si="33"/>
        <v>0</v>
      </c>
      <c r="M155" s="36">
        <v>7249.1633708548825</v>
      </c>
      <c r="N155" s="36">
        <v>6325.5247946455729</v>
      </c>
      <c r="O155" s="36">
        <v>4244.2592029205962</v>
      </c>
      <c r="P155" s="36">
        <f t="shared" si="44"/>
        <v>5939.6491228070163</v>
      </c>
      <c r="Q155" s="36">
        <f t="shared" si="34"/>
        <v>402.11424561403499</v>
      </c>
      <c r="R155" s="40">
        <f t="shared" si="35"/>
        <v>0.5939649122807017</v>
      </c>
      <c r="S155" s="45">
        <v>51</v>
      </c>
      <c r="T155" s="45">
        <v>-51</v>
      </c>
      <c r="U155" s="45">
        <v>0</v>
      </c>
      <c r="V155" s="37">
        <f t="shared" si="45"/>
        <v>0</v>
      </c>
      <c r="W155" s="37">
        <f t="shared" si="36"/>
        <v>0</v>
      </c>
      <c r="X155" s="38">
        <f t="shared" si="37"/>
        <v>0</v>
      </c>
      <c r="Y155" s="37">
        <f t="shared" si="38"/>
        <v>5939.6491228070163</v>
      </c>
      <c r="Z155" s="37">
        <f t="shared" si="39"/>
        <v>402.11424561403499</v>
      </c>
      <c r="AA155" s="38">
        <f t="shared" si="40"/>
        <v>0.5939649122807017</v>
      </c>
      <c r="AB155" s="24">
        <f t="shared" si="41"/>
        <v>5939.6491228070163</v>
      </c>
      <c r="AC155" s="12">
        <f t="shared" si="42"/>
        <v>64.561403508771917</v>
      </c>
    </row>
    <row r="156" spans="1:29" ht="17" x14ac:dyDescent="0.2">
      <c r="A156" s="3">
        <v>156</v>
      </c>
      <c r="B156" s="4" t="s">
        <v>480</v>
      </c>
      <c r="C156" s="5" t="s">
        <v>272</v>
      </c>
      <c r="D156" s="4" t="s">
        <v>373</v>
      </c>
      <c r="E156" s="3">
        <v>1987</v>
      </c>
      <c r="F156" s="3">
        <v>92</v>
      </c>
      <c r="G156" s="36">
        <v>0</v>
      </c>
      <c r="H156" s="36">
        <v>0</v>
      </c>
      <c r="I156" s="36">
        <v>0</v>
      </c>
      <c r="J156" s="36">
        <f t="shared" si="43"/>
        <v>0</v>
      </c>
      <c r="K156" s="36">
        <f t="shared" si="32"/>
        <v>0</v>
      </c>
      <c r="L156" s="36">
        <f t="shared" si="33"/>
        <v>0</v>
      </c>
      <c r="M156" s="36">
        <v>7249.1633708548825</v>
      </c>
      <c r="N156" s="36">
        <v>6325.5247946455729</v>
      </c>
      <c r="O156" s="36">
        <v>4244.2592029205962</v>
      </c>
      <c r="P156" s="36">
        <f t="shared" si="44"/>
        <v>5939.6491228070163</v>
      </c>
      <c r="Q156" s="36">
        <f t="shared" si="34"/>
        <v>402.11424561403499</v>
      </c>
      <c r="R156" s="40">
        <f t="shared" si="35"/>
        <v>0.5939649122807017</v>
      </c>
      <c r="S156" s="45">
        <v>24</v>
      </c>
      <c r="T156" s="45">
        <v>-24</v>
      </c>
      <c r="U156" s="45">
        <v>0</v>
      </c>
      <c r="V156" s="37">
        <f t="shared" si="45"/>
        <v>0</v>
      </c>
      <c r="W156" s="37">
        <f t="shared" si="36"/>
        <v>0</v>
      </c>
      <c r="X156" s="38">
        <f t="shared" si="37"/>
        <v>0</v>
      </c>
      <c r="Y156" s="37">
        <f t="shared" si="38"/>
        <v>5939.6491228070163</v>
      </c>
      <c r="Z156" s="37">
        <f t="shared" si="39"/>
        <v>402.11424561403499</v>
      </c>
      <c r="AA156" s="38">
        <f t="shared" si="40"/>
        <v>0.5939649122807017</v>
      </c>
      <c r="AB156" s="24">
        <f t="shared" si="41"/>
        <v>5939.6491228070163</v>
      </c>
      <c r="AC156" s="12">
        <f t="shared" si="42"/>
        <v>64.561403508771917</v>
      </c>
    </row>
    <row r="157" spans="1:29" ht="17" x14ac:dyDescent="0.2">
      <c r="A157" s="3">
        <v>157</v>
      </c>
      <c r="B157" s="4" t="s">
        <v>483</v>
      </c>
      <c r="C157" s="5" t="s">
        <v>363</v>
      </c>
      <c r="D157" s="4" t="s">
        <v>364</v>
      </c>
      <c r="E157" s="3">
        <v>1982</v>
      </c>
      <c r="F157" s="3">
        <v>96</v>
      </c>
      <c r="G157" s="36">
        <v>0</v>
      </c>
      <c r="H157" s="36">
        <v>0</v>
      </c>
      <c r="I157" s="36">
        <v>16649</v>
      </c>
      <c r="J157" s="36">
        <f t="shared" si="43"/>
        <v>5549.666666666667</v>
      </c>
      <c r="K157" s="36">
        <f t="shared" si="32"/>
        <v>316.33100000000002</v>
      </c>
      <c r="L157" s="36">
        <f t="shared" si="33"/>
        <v>1.2764233333333335</v>
      </c>
      <c r="M157" s="36">
        <v>0</v>
      </c>
      <c r="N157" s="36">
        <v>0</v>
      </c>
      <c r="O157" s="36">
        <v>0</v>
      </c>
      <c r="P157" s="36">
        <f t="shared" si="44"/>
        <v>0</v>
      </c>
      <c r="Q157" s="36">
        <f t="shared" si="34"/>
        <v>0</v>
      </c>
      <c r="R157" s="40">
        <f t="shared" si="35"/>
        <v>0</v>
      </c>
      <c r="S157" s="45">
        <v>0</v>
      </c>
      <c r="T157" s="45">
        <v>0</v>
      </c>
      <c r="U157" s="45">
        <v>1018</v>
      </c>
      <c r="V157" s="37">
        <f t="shared" si="45"/>
        <v>339.33333333333331</v>
      </c>
      <c r="W157" s="37">
        <f t="shared" si="36"/>
        <v>45.402799999999999</v>
      </c>
      <c r="X157" s="38">
        <f t="shared" si="37"/>
        <v>6.1080000000000002E-2</v>
      </c>
      <c r="Y157" s="37">
        <f t="shared" si="38"/>
        <v>5889</v>
      </c>
      <c r="Z157" s="37">
        <f t="shared" si="39"/>
        <v>361.73380000000003</v>
      </c>
      <c r="AA157" s="38">
        <f t="shared" si="40"/>
        <v>1.3375033333333335</v>
      </c>
      <c r="AB157" s="24">
        <f t="shared" si="41"/>
        <v>6425.1466666666674</v>
      </c>
      <c r="AC157" s="12">
        <f t="shared" si="42"/>
        <v>66.928611111111124</v>
      </c>
    </row>
    <row r="158" spans="1:29" ht="17" x14ac:dyDescent="0.2">
      <c r="A158" s="3">
        <v>158</v>
      </c>
      <c r="B158" s="4" t="s">
        <v>477</v>
      </c>
      <c r="C158" s="5" t="s">
        <v>223</v>
      </c>
      <c r="D158" s="4" t="s">
        <v>460</v>
      </c>
      <c r="E158" s="3">
        <v>1979</v>
      </c>
      <c r="F158" s="3">
        <v>83</v>
      </c>
      <c r="G158" s="36">
        <v>0</v>
      </c>
      <c r="H158" s="36">
        <v>0</v>
      </c>
      <c r="I158" s="36">
        <v>0</v>
      </c>
      <c r="J158" s="36">
        <f t="shared" si="43"/>
        <v>0</v>
      </c>
      <c r="K158" s="36">
        <f t="shared" si="32"/>
        <v>0</v>
      </c>
      <c r="L158" s="36">
        <f t="shared" si="33"/>
        <v>0</v>
      </c>
      <c r="M158" s="36">
        <v>6527.4341814015261</v>
      </c>
      <c r="N158" s="36">
        <v>5446.7331579906777</v>
      </c>
      <c r="O158" s="36">
        <v>6097.3151740840085</v>
      </c>
      <c r="P158" s="36">
        <f t="shared" si="44"/>
        <v>6023.8275044920701</v>
      </c>
      <c r="Q158" s="36">
        <f t="shared" si="34"/>
        <v>407.81312205411314</v>
      </c>
      <c r="R158" s="40">
        <f t="shared" si="35"/>
        <v>0.60238275044920708</v>
      </c>
      <c r="S158" s="45">
        <v>1767</v>
      </c>
      <c r="T158" s="45">
        <v>-2060</v>
      </c>
      <c r="U158" s="45">
        <v>-690</v>
      </c>
      <c r="V158" s="37">
        <f t="shared" si="45"/>
        <v>-327.66666666666669</v>
      </c>
      <c r="W158" s="37">
        <f t="shared" si="36"/>
        <v>-43.841800000000006</v>
      </c>
      <c r="X158" s="38">
        <f t="shared" si="37"/>
        <v>-5.8980000000000005E-2</v>
      </c>
      <c r="Y158" s="37">
        <f t="shared" si="38"/>
        <v>5696.1608378254032</v>
      </c>
      <c r="Z158" s="37">
        <f t="shared" si="39"/>
        <v>363.9713220541131</v>
      </c>
      <c r="AA158" s="38">
        <f t="shared" si="40"/>
        <v>0.54340275044920705</v>
      </c>
      <c r="AB158" s="24">
        <f t="shared" si="41"/>
        <v>5178.44750449207</v>
      </c>
      <c r="AC158" s="12">
        <f t="shared" si="42"/>
        <v>62.390933789061087</v>
      </c>
    </row>
    <row r="159" spans="1:29" ht="17" x14ac:dyDescent="0.2">
      <c r="A159" s="3">
        <v>159</v>
      </c>
      <c r="B159" s="4" t="s">
        <v>421</v>
      </c>
      <c r="C159" s="5" t="s">
        <v>193</v>
      </c>
      <c r="D159" s="4" t="s">
        <v>194</v>
      </c>
      <c r="E159" s="3" t="s">
        <v>312</v>
      </c>
      <c r="F159" s="3">
        <v>143</v>
      </c>
      <c r="G159" s="36">
        <v>4231.0911949685533</v>
      </c>
      <c r="H159" s="36">
        <v>564.9276729559748</v>
      </c>
      <c r="I159" s="36">
        <v>489.70754716981128</v>
      </c>
      <c r="J159" s="36">
        <f t="shared" si="43"/>
        <v>1761.9088050314465</v>
      </c>
      <c r="K159" s="36">
        <f t="shared" si="32"/>
        <v>100.42880188679246</v>
      </c>
      <c r="L159" s="36">
        <f t="shared" si="33"/>
        <v>0.4052390251572327</v>
      </c>
      <c r="M159" s="36">
        <v>0</v>
      </c>
      <c r="N159" s="36">
        <v>0</v>
      </c>
      <c r="O159" s="36">
        <v>0</v>
      </c>
      <c r="P159" s="36">
        <f t="shared" si="44"/>
        <v>0</v>
      </c>
      <c r="Q159" s="36">
        <f t="shared" si="34"/>
        <v>0</v>
      </c>
      <c r="R159" s="40">
        <f t="shared" si="35"/>
        <v>0</v>
      </c>
      <c r="S159" s="45">
        <v>3741.3315243184093</v>
      </c>
      <c r="T159" s="45">
        <v>2766.4966527640522</v>
      </c>
      <c r="U159" s="45">
        <v>4097.6279012635187</v>
      </c>
      <c r="V159" s="37">
        <f t="shared" si="45"/>
        <v>3535.1520261153269</v>
      </c>
      <c r="W159" s="37">
        <f t="shared" si="36"/>
        <v>473.00334109423073</v>
      </c>
      <c r="X159" s="38">
        <f t="shared" si="37"/>
        <v>0.6363273647007589</v>
      </c>
      <c r="Y159" s="37">
        <f t="shared" si="38"/>
        <v>5297.0608311467731</v>
      </c>
      <c r="Z159" s="37">
        <f t="shared" si="39"/>
        <v>573.43214298102316</v>
      </c>
      <c r="AA159" s="38">
        <f t="shared" si="40"/>
        <v>1.0415663898579917</v>
      </c>
      <c r="AB159" s="24">
        <f t="shared" si="41"/>
        <v>10882.601032408989</v>
      </c>
      <c r="AC159" s="12">
        <f t="shared" si="42"/>
        <v>76.102105121741189</v>
      </c>
    </row>
    <row r="160" spans="1:29" ht="17" x14ac:dyDescent="0.2">
      <c r="A160" s="3">
        <v>160</v>
      </c>
      <c r="B160" s="4" t="s">
        <v>293</v>
      </c>
      <c r="C160" s="5" t="s">
        <v>328</v>
      </c>
      <c r="D160" s="4" t="s">
        <v>410</v>
      </c>
      <c r="E160" s="3">
        <v>1984</v>
      </c>
      <c r="F160" s="3">
        <v>89.2</v>
      </c>
      <c r="G160" s="13">
        <v>0</v>
      </c>
      <c r="H160" s="13">
        <v>0</v>
      </c>
      <c r="I160" s="13">
        <v>0</v>
      </c>
      <c r="J160" s="36">
        <f t="shared" si="43"/>
        <v>0</v>
      </c>
      <c r="K160" s="36">
        <f t="shared" si="32"/>
        <v>0</v>
      </c>
      <c r="L160" s="36">
        <f t="shared" si="33"/>
        <v>0</v>
      </c>
      <c r="M160" s="13">
        <v>0</v>
      </c>
      <c r="N160" s="13">
        <v>0</v>
      </c>
      <c r="O160" s="13">
        <v>0</v>
      </c>
      <c r="P160" s="36">
        <f t="shared" si="44"/>
        <v>0</v>
      </c>
      <c r="Q160" s="36">
        <f t="shared" si="34"/>
        <v>0</v>
      </c>
      <c r="R160" s="40">
        <f t="shared" si="35"/>
        <v>0</v>
      </c>
      <c r="S160" s="45">
        <v>5408</v>
      </c>
      <c r="T160" s="45">
        <v>4930</v>
      </c>
      <c r="U160" s="45">
        <v>5470</v>
      </c>
      <c r="V160" s="37">
        <f t="shared" si="45"/>
        <v>5269.333333333333</v>
      </c>
      <c r="W160" s="37">
        <f t="shared" si="36"/>
        <v>705.03679999999997</v>
      </c>
      <c r="X160" s="38">
        <f t="shared" si="37"/>
        <v>0.94847999999999999</v>
      </c>
      <c r="Y160" s="37">
        <f t="shared" si="38"/>
        <v>5269.333333333333</v>
      </c>
      <c r="Z160" s="37">
        <f t="shared" si="39"/>
        <v>705.03679999999997</v>
      </c>
      <c r="AA160" s="38">
        <f t="shared" si="40"/>
        <v>0.94847999999999999</v>
      </c>
      <c r="AB160" s="24">
        <f t="shared" si="41"/>
        <v>13594.88</v>
      </c>
      <c r="AC160" s="12">
        <f t="shared" si="42"/>
        <v>152.40896860986547</v>
      </c>
    </row>
    <row r="161" spans="1:29" ht="17" x14ac:dyDescent="0.2">
      <c r="A161" s="3">
        <v>161</v>
      </c>
      <c r="B161" s="4" t="s">
        <v>486</v>
      </c>
      <c r="C161" s="5" t="s">
        <v>42</v>
      </c>
      <c r="D161" s="4" t="s">
        <v>43</v>
      </c>
      <c r="E161" s="3">
        <v>1994</v>
      </c>
      <c r="F161" s="3">
        <v>155</v>
      </c>
      <c r="G161" s="36">
        <v>0</v>
      </c>
      <c r="H161" s="36">
        <v>0</v>
      </c>
      <c r="I161" s="36">
        <v>0</v>
      </c>
      <c r="J161" s="36">
        <f t="shared" si="43"/>
        <v>0</v>
      </c>
      <c r="K161" s="36">
        <f t="shared" si="32"/>
        <v>0</v>
      </c>
      <c r="L161" s="36">
        <f t="shared" si="33"/>
        <v>0</v>
      </c>
      <c r="M161" s="36">
        <v>0</v>
      </c>
      <c r="N161" s="36">
        <v>0</v>
      </c>
      <c r="O161" s="36">
        <v>0</v>
      </c>
      <c r="P161" s="36">
        <f t="shared" si="44"/>
        <v>0</v>
      </c>
      <c r="Q161" s="36">
        <f t="shared" si="34"/>
        <v>0</v>
      </c>
      <c r="R161" s="40">
        <f t="shared" si="35"/>
        <v>0</v>
      </c>
      <c r="S161" s="45">
        <v>7836</v>
      </c>
      <c r="T161" s="45">
        <v>3460</v>
      </c>
      <c r="U161" s="45">
        <v>4037</v>
      </c>
      <c r="V161" s="37">
        <f t="shared" si="45"/>
        <v>5111</v>
      </c>
      <c r="W161" s="37">
        <f t="shared" si="36"/>
        <v>683.85180000000003</v>
      </c>
      <c r="X161" s="38">
        <f t="shared" si="37"/>
        <v>0.91998000000000002</v>
      </c>
      <c r="Y161" s="37">
        <f t="shared" si="38"/>
        <v>5111</v>
      </c>
      <c r="Z161" s="37">
        <f t="shared" si="39"/>
        <v>683.85180000000003</v>
      </c>
      <c r="AA161" s="38">
        <f t="shared" si="40"/>
        <v>0.91998000000000002</v>
      </c>
      <c r="AB161" s="24">
        <f t="shared" si="41"/>
        <v>13186.380000000001</v>
      </c>
      <c r="AC161" s="12">
        <f t="shared" si="42"/>
        <v>85.07341935483872</v>
      </c>
    </row>
    <row r="162" spans="1:29" ht="17" x14ac:dyDescent="0.2">
      <c r="A162" s="3">
        <v>162</v>
      </c>
      <c r="B162" s="4" t="s">
        <v>359</v>
      </c>
      <c r="C162" s="5" t="s">
        <v>183</v>
      </c>
      <c r="D162" s="4" t="s">
        <v>302</v>
      </c>
      <c r="E162" s="3" t="s">
        <v>504</v>
      </c>
      <c r="F162" s="3">
        <v>630</v>
      </c>
      <c r="G162" s="36">
        <v>0</v>
      </c>
      <c r="H162" s="36">
        <v>0</v>
      </c>
      <c r="I162" s="36">
        <v>0</v>
      </c>
      <c r="J162" s="36">
        <f t="shared" si="43"/>
        <v>0</v>
      </c>
      <c r="K162" s="36">
        <f t="shared" si="32"/>
        <v>0</v>
      </c>
      <c r="L162" s="36">
        <f t="shared" si="33"/>
        <v>0</v>
      </c>
      <c r="M162" s="36">
        <v>0</v>
      </c>
      <c r="N162" s="36">
        <v>0</v>
      </c>
      <c r="O162" s="36">
        <v>0</v>
      </c>
      <c r="P162" s="36">
        <f t="shared" si="44"/>
        <v>0</v>
      </c>
      <c r="Q162" s="36">
        <f t="shared" si="34"/>
        <v>0</v>
      </c>
      <c r="R162" s="40">
        <f t="shared" si="35"/>
        <v>0</v>
      </c>
      <c r="S162" s="45">
        <v>4522</v>
      </c>
      <c r="T162" s="45">
        <v>6049</v>
      </c>
      <c r="U162" s="45">
        <v>4261</v>
      </c>
      <c r="V162" s="37">
        <f t="shared" si="45"/>
        <v>4944</v>
      </c>
      <c r="W162" s="37">
        <f t="shared" si="36"/>
        <v>661.50720000000001</v>
      </c>
      <c r="X162" s="38">
        <f t="shared" si="37"/>
        <v>0.88992000000000004</v>
      </c>
      <c r="Y162" s="37">
        <f t="shared" si="38"/>
        <v>4944</v>
      </c>
      <c r="Z162" s="37">
        <f t="shared" si="39"/>
        <v>661.50720000000001</v>
      </c>
      <c r="AA162" s="38">
        <f t="shared" si="40"/>
        <v>0.88992000000000004</v>
      </c>
      <c r="AB162" s="24">
        <f t="shared" si="41"/>
        <v>12755.52</v>
      </c>
      <c r="AC162" s="12">
        <f t="shared" si="42"/>
        <v>20.246857142857145</v>
      </c>
    </row>
    <row r="163" spans="1:29" ht="17" x14ac:dyDescent="0.2">
      <c r="A163" s="3">
        <v>163</v>
      </c>
      <c r="B163" s="4" t="s">
        <v>480</v>
      </c>
      <c r="C163" s="5" t="s">
        <v>372</v>
      </c>
      <c r="D163" s="4" t="s">
        <v>373</v>
      </c>
      <c r="E163" s="3">
        <v>1978</v>
      </c>
      <c r="F163" s="3">
        <v>73.8</v>
      </c>
      <c r="G163" s="36">
        <v>0</v>
      </c>
      <c r="H163" s="36">
        <v>0</v>
      </c>
      <c r="I163" s="36">
        <v>0</v>
      </c>
      <c r="J163" s="36">
        <f t="shared" si="43"/>
        <v>0</v>
      </c>
      <c r="K163" s="36">
        <f t="shared" si="32"/>
        <v>0</v>
      </c>
      <c r="L163" s="36">
        <f t="shared" si="33"/>
        <v>0</v>
      </c>
      <c r="M163" s="36">
        <v>5815.0897474901121</v>
      </c>
      <c r="N163" s="36">
        <v>5074.1709765743835</v>
      </c>
      <c r="O163" s="36">
        <v>3404.6340127776084</v>
      </c>
      <c r="P163" s="36">
        <f t="shared" si="44"/>
        <v>4764.6315789473674</v>
      </c>
      <c r="Q163" s="36">
        <f t="shared" si="34"/>
        <v>322.56555789473674</v>
      </c>
      <c r="R163" s="40">
        <f t="shared" si="35"/>
        <v>0.47646315789473676</v>
      </c>
      <c r="S163" s="45">
        <v>0</v>
      </c>
      <c r="T163" s="45">
        <v>0</v>
      </c>
      <c r="U163" s="45">
        <v>0</v>
      </c>
      <c r="V163" s="37">
        <f t="shared" si="45"/>
        <v>0</v>
      </c>
      <c r="W163" s="37">
        <f t="shared" si="36"/>
        <v>0</v>
      </c>
      <c r="X163" s="38">
        <f t="shared" si="37"/>
        <v>0</v>
      </c>
      <c r="Y163" s="37">
        <f t="shared" si="38"/>
        <v>4764.6315789473674</v>
      </c>
      <c r="Z163" s="37">
        <f t="shared" si="39"/>
        <v>322.56555789473674</v>
      </c>
      <c r="AA163" s="38">
        <f t="shared" si="40"/>
        <v>0.47646315789473676</v>
      </c>
      <c r="AB163" s="24">
        <f t="shared" si="41"/>
        <v>4764.6315789473674</v>
      </c>
      <c r="AC163" s="12">
        <f t="shared" ref="AC163:AC182" si="46">AB163/F163</f>
        <v>64.561403508771917</v>
      </c>
    </row>
    <row r="164" spans="1:29" ht="17" x14ac:dyDescent="0.2">
      <c r="A164" s="3">
        <v>164</v>
      </c>
      <c r="B164" s="4" t="s">
        <v>480</v>
      </c>
      <c r="C164" s="5" t="s">
        <v>273</v>
      </c>
      <c r="D164" s="4" t="s">
        <v>373</v>
      </c>
      <c r="E164" s="3">
        <v>1987</v>
      </c>
      <c r="F164" s="3">
        <v>73.8</v>
      </c>
      <c r="G164" s="36">
        <v>0</v>
      </c>
      <c r="H164" s="36">
        <v>0</v>
      </c>
      <c r="I164" s="36">
        <v>0</v>
      </c>
      <c r="J164" s="36">
        <f t="shared" si="43"/>
        <v>0</v>
      </c>
      <c r="K164" s="36">
        <f t="shared" si="32"/>
        <v>0</v>
      </c>
      <c r="L164" s="36">
        <f t="shared" si="33"/>
        <v>0</v>
      </c>
      <c r="M164" s="36">
        <v>5815.0897474901121</v>
      </c>
      <c r="N164" s="36">
        <v>5074.1709765743835</v>
      </c>
      <c r="O164" s="36">
        <v>3404.6340127776084</v>
      </c>
      <c r="P164" s="36">
        <f t="shared" si="44"/>
        <v>4764.6315789473674</v>
      </c>
      <c r="Q164" s="36">
        <f t="shared" si="34"/>
        <v>322.56555789473674</v>
      </c>
      <c r="R164" s="40">
        <f t="shared" si="35"/>
        <v>0.47646315789473676</v>
      </c>
      <c r="S164" s="45">
        <v>51</v>
      </c>
      <c r="T164" s="45">
        <v>-51</v>
      </c>
      <c r="U164" s="45">
        <v>0</v>
      </c>
      <c r="V164" s="37">
        <f t="shared" ref="V164:V184" si="47">(S164+T164+U164)/3</f>
        <v>0</v>
      </c>
      <c r="W164" s="37">
        <f t="shared" si="36"/>
        <v>0</v>
      </c>
      <c r="X164" s="38">
        <f t="shared" si="37"/>
        <v>0</v>
      </c>
      <c r="Y164" s="37">
        <f t="shared" si="38"/>
        <v>4764.6315789473674</v>
      </c>
      <c r="Z164" s="37">
        <f t="shared" si="39"/>
        <v>322.56555789473674</v>
      </c>
      <c r="AA164" s="38">
        <f t="shared" si="40"/>
        <v>0.47646315789473676</v>
      </c>
      <c r="AB164" s="24">
        <f t="shared" si="41"/>
        <v>4764.6315789473674</v>
      </c>
      <c r="AC164" s="12">
        <f t="shared" si="46"/>
        <v>64.561403508771917</v>
      </c>
    </row>
    <row r="165" spans="1:29" ht="17" x14ac:dyDescent="0.2">
      <c r="A165" s="3">
        <v>165</v>
      </c>
      <c r="B165" s="4" t="s">
        <v>483</v>
      </c>
      <c r="C165" s="5" t="s">
        <v>112</v>
      </c>
      <c r="D165" s="4" t="s">
        <v>113</v>
      </c>
      <c r="E165" s="3">
        <v>1982</v>
      </c>
      <c r="F165" s="3">
        <v>96</v>
      </c>
      <c r="G165" s="36">
        <v>2062</v>
      </c>
      <c r="H165" s="36">
        <v>3754</v>
      </c>
      <c r="I165" s="36">
        <v>6170</v>
      </c>
      <c r="J165" s="36">
        <f t="shared" si="43"/>
        <v>3995.3333333333335</v>
      </c>
      <c r="K165" s="36">
        <f t="shared" si="32"/>
        <v>227.73400000000001</v>
      </c>
      <c r="L165" s="36">
        <f t="shared" si="33"/>
        <v>0.91892666666666678</v>
      </c>
      <c r="M165" s="36">
        <v>0</v>
      </c>
      <c r="N165" s="36">
        <v>0</v>
      </c>
      <c r="O165" s="36">
        <v>0</v>
      </c>
      <c r="P165" s="36">
        <f t="shared" si="44"/>
        <v>0</v>
      </c>
      <c r="Q165" s="36">
        <f t="shared" si="34"/>
        <v>0</v>
      </c>
      <c r="R165" s="40">
        <f t="shared" si="35"/>
        <v>0</v>
      </c>
      <c r="S165" s="45">
        <v>2404</v>
      </c>
      <c r="T165" s="45">
        <v>-157</v>
      </c>
      <c r="U165" s="45">
        <v>-22</v>
      </c>
      <c r="V165" s="37">
        <f t="shared" si="47"/>
        <v>741.66666666666663</v>
      </c>
      <c r="W165" s="37">
        <f t="shared" si="36"/>
        <v>99.234999999999999</v>
      </c>
      <c r="X165" s="38">
        <f t="shared" si="37"/>
        <v>0.13350000000000001</v>
      </c>
      <c r="Y165" s="37">
        <f t="shared" si="38"/>
        <v>4737</v>
      </c>
      <c r="Z165" s="37">
        <f t="shared" si="39"/>
        <v>326.96899999999999</v>
      </c>
      <c r="AA165" s="38">
        <f t="shared" si="40"/>
        <v>1.0524266666666668</v>
      </c>
      <c r="AB165" s="24">
        <f t="shared" si="41"/>
        <v>5908.8333333333339</v>
      </c>
      <c r="AC165" s="12">
        <f t="shared" si="46"/>
        <v>61.550347222222229</v>
      </c>
    </row>
    <row r="166" spans="1:29" ht="17" x14ac:dyDescent="0.2">
      <c r="A166" s="3">
        <v>166</v>
      </c>
      <c r="B166" s="4" t="s">
        <v>359</v>
      </c>
      <c r="C166" s="5" t="s">
        <v>403</v>
      </c>
      <c r="D166" s="4" t="s">
        <v>404</v>
      </c>
      <c r="E166" s="3">
        <v>1990</v>
      </c>
      <c r="F166" s="3">
        <v>45</v>
      </c>
      <c r="G166" s="36">
        <v>0</v>
      </c>
      <c r="H166" s="36">
        <v>0</v>
      </c>
      <c r="I166" s="36">
        <v>0</v>
      </c>
      <c r="J166" s="36">
        <f t="shared" si="43"/>
        <v>0</v>
      </c>
      <c r="K166" s="36">
        <f t="shared" si="32"/>
        <v>0</v>
      </c>
      <c r="L166" s="36">
        <f t="shared" si="33"/>
        <v>0</v>
      </c>
      <c r="M166" s="36">
        <v>0</v>
      </c>
      <c r="N166" s="36">
        <v>0</v>
      </c>
      <c r="O166" s="36">
        <v>0</v>
      </c>
      <c r="P166" s="36">
        <f t="shared" si="44"/>
        <v>0</v>
      </c>
      <c r="Q166" s="36">
        <f t="shared" si="34"/>
        <v>0</v>
      </c>
      <c r="R166" s="40">
        <f t="shared" si="35"/>
        <v>0</v>
      </c>
      <c r="S166" s="45">
        <v>2741</v>
      </c>
      <c r="T166" s="45">
        <v>5000</v>
      </c>
      <c r="U166" s="45">
        <v>6316</v>
      </c>
      <c r="V166" s="37">
        <f t="shared" si="47"/>
        <v>4685.666666666667</v>
      </c>
      <c r="W166" s="37">
        <f t="shared" si="36"/>
        <v>626.94220000000007</v>
      </c>
      <c r="X166" s="38">
        <f t="shared" si="37"/>
        <v>0.84342000000000006</v>
      </c>
      <c r="Y166" s="37">
        <f t="shared" si="38"/>
        <v>4685.666666666667</v>
      </c>
      <c r="Z166" s="37">
        <f t="shared" si="39"/>
        <v>626.94220000000007</v>
      </c>
      <c r="AA166" s="38">
        <f t="shared" si="40"/>
        <v>0.84342000000000006</v>
      </c>
      <c r="AB166" s="24">
        <f t="shared" si="41"/>
        <v>12089.02</v>
      </c>
      <c r="AC166" s="12">
        <f t="shared" si="46"/>
        <v>268.64488888888889</v>
      </c>
    </row>
    <row r="167" spans="1:29" ht="17" x14ac:dyDescent="0.2">
      <c r="A167" s="3">
        <v>167</v>
      </c>
      <c r="B167" s="4" t="s">
        <v>421</v>
      </c>
      <c r="C167" s="5" t="s">
        <v>195</v>
      </c>
      <c r="D167" s="4" t="s">
        <v>313</v>
      </c>
      <c r="E167" s="3">
        <v>1988</v>
      </c>
      <c r="F167" s="3">
        <v>120</v>
      </c>
      <c r="G167" s="36">
        <v>3550.566037735849</v>
      </c>
      <c r="H167" s="36">
        <v>474.06518010291597</v>
      </c>
      <c r="I167" s="36">
        <v>410.94339622641513</v>
      </c>
      <c r="J167" s="36">
        <f t="shared" si="43"/>
        <v>1478.52487135506</v>
      </c>
      <c r="K167" s="36">
        <f t="shared" si="32"/>
        <v>84.275917667238417</v>
      </c>
      <c r="L167" s="36">
        <f t="shared" si="33"/>
        <v>0.3400607204116638</v>
      </c>
      <c r="M167" s="36">
        <v>0</v>
      </c>
      <c r="N167" s="36">
        <v>0</v>
      </c>
      <c r="O167" s="36">
        <v>0</v>
      </c>
      <c r="P167" s="36">
        <f t="shared" si="44"/>
        <v>0</v>
      </c>
      <c r="Q167" s="36">
        <f t="shared" si="34"/>
        <v>0</v>
      </c>
      <c r="R167" s="40">
        <f t="shared" si="35"/>
        <v>0</v>
      </c>
      <c r="S167" s="45">
        <v>3139.5789015259375</v>
      </c>
      <c r="T167" s="45">
        <v>2321.5356526691344</v>
      </c>
      <c r="U167" s="45">
        <v>3438.5688681931624</v>
      </c>
      <c r="V167" s="37">
        <f t="shared" si="47"/>
        <v>2966.5611407960782</v>
      </c>
      <c r="W167" s="37">
        <f t="shared" si="36"/>
        <v>396.92588063851525</v>
      </c>
      <c r="X167" s="38">
        <f t="shared" si="37"/>
        <v>0.53398100534329407</v>
      </c>
      <c r="Y167" s="37">
        <f t="shared" si="38"/>
        <v>4445.0860121511378</v>
      </c>
      <c r="Z167" s="37">
        <f t="shared" si="39"/>
        <v>481.20179830575364</v>
      </c>
      <c r="AA167" s="38">
        <f t="shared" si="40"/>
        <v>0.87404172575495787</v>
      </c>
      <c r="AB167" s="24">
        <f t="shared" si="41"/>
        <v>9132.2526146089422</v>
      </c>
      <c r="AC167" s="12">
        <f t="shared" si="46"/>
        <v>76.102105121741189</v>
      </c>
    </row>
    <row r="168" spans="1:29" ht="17" x14ac:dyDescent="0.2">
      <c r="A168" s="3">
        <v>168</v>
      </c>
      <c r="B168" s="4" t="s">
        <v>480</v>
      </c>
      <c r="C168" s="5" t="s">
        <v>387</v>
      </c>
      <c r="D168" s="4" t="s">
        <v>385</v>
      </c>
      <c r="E168" s="3">
        <v>1981</v>
      </c>
      <c r="F168" s="3">
        <v>78</v>
      </c>
      <c r="G168" s="36">
        <v>0</v>
      </c>
      <c r="H168" s="36">
        <v>0</v>
      </c>
      <c r="I168" s="36">
        <v>0</v>
      </c>
      <c r="J168" s="36">
        <f t="shared" si="43"/>
        <v>0</v>
      </c>
      <c r="K168" s="36">
        <f t="shared" si="32"/>
        <v>0</v>
      </c>
      <c r="L168" s="36">
        <f t="shared" si="33"/>
        <v>0</v>
      </c>
      <c r="M168" s="36">
        <v>0</v>
      </c>
      <c r="N168" s="36">
        <v>0</v>
      </c>
      <c r="O168" s="36">
        <v>0</v>
      </c>
      <c r="P168" s="36">
        <f t="shared" si="44"/>
        <v>0</v>
      </c>
      <c r="Q168" s="36">
        <f t="shared" si="34"/>
        <v>0</v>
      </c>
      <c r="R168" s="40">
        <f t="shared" si="35"/>
        <v>0</v>
      </c>
      <c r="S168" s="45">
        <v>8846</v>
      </c>
      <c r="T168" s="45">
        <v>8949</v>
      </c>
      <c r="U168" s="45">
        <v>-5575</v>
      </c>
      <c r="V168" s="37">
        <f t="shared" si="47"/>
        <v>4073.3333333333335</v>
      </c>
      <c r="W168" s="37">
        <f t="shared" si="36"/>
        <v>545.01200000000006</v>
      </c>
      <c r="X168" s="38">
        <f t="shared" si="37"/>
        <v>0.73320000000000007</v>
      </c>
      <c r="Y168" s="37">
        <f t="shared" si="38"/>
        <v>4073.3333333333335</v>
      </c>
      <c r="Z168" s="37">
        <f t="shared" si="39"/>
        <v>545.01200000000006</v>
      </c>
      <c r="AA168" s="38">
        <f t="shared" si="40"/>
        <v>0.73320000000000007</v>
      </c>
      <c r="AB168" s="24">
        <f t="shared" si="41"/>
        <v>10509.2</v>
      </c>
      <c r="AC168" s="12">
        <f t="shared" si="46"/>
        <v>134.73333333333335</v>
      </c>
    </row>
    <row r="169" spans="1:29" ht="17" x14ac:dyDescent="0.2">
      <c r="A169" s="3">
        <v>169</v>
      </c>
      <c r="B169" s="4" t="s">
        <v>293</v>
      </c>
      <c r="C169" s="5" t="s">
        <v>330</v>
      </c>
      <c r="D169" s="4" t="s">
        <v>331</v>
      </c>
      <c r="E169" s="3">
        <v>1985</v>
      </c>
      <c r="F169" s="3">
        <v>83</v>
      </c>
      <c r="G169" s="36">
        <v>6637</v>
      </c>
      <c r="H169" s="36">
        <v>1064</v>
      </c>
      <c r="I169" s="36">
        <v>80</v>
      </c>
      <c r="J169" s="36">
        <f t="shared" si="43"/>
        <v>2593.6666666666665</v>
      </c>
      <c r="K169" s="36">
        <f t="shared" si="32"/>
        <v>147.839</v>
      </c>
      <c r="L169" s="36">
        <f t="shared" si="33"/>
        <v>0.5965433333333332</v>
      </c>
      <c r="M169" s="36">
        <v>0</v>
      </c>
      <c r="N169" s="36">
        <v>0</v>
      </c>
      <c r="O169" s="36">
        <v>0</v>
      </c>
      <c r="P169" s="36">
        <f t="shared" si="44"/>
        <v>0</v>
      </c>
      <c r="Q169" s="36">
        <f t="shared" si="34"/>
        <v>0</v>
      </c>
      <c r="R169" s="40">
        <f t="shared" si="35"/>
        <v>0</v>
      </c>
      <c r="S169" s="45">
        <v>816</v>
      </c>
      <c r="T169" s="45">
        <v>21</v>
      </c>
      <c r="U169" s="45">
        <v>1441</v>
      </c>
      <c r="V169" s="37">
        <f t="shared" si="47"/>
        <v>759.33333333333337</v>
      </c>
      <c r="W169" s="37">
        <f t="shared" si="36"/>
        <v>101.59880000000001</v>
      </c>
      <c r="X169" s="38">
        <f t="shared" si="37"/>
        <v>0.13668000000000002</v>
      </c>
      <c r="Y169" s="37">
        <f t="shared" si="38"/>
        <v>3353</v>
      </c>
      <c r="Z169" s="37">
        <f t="shared" si="39"/>
        <v>249.43780000000001</v>
      </c>
      <c r="AA169" s="38">
        <f t="shared" si="40"/>
        <v>0.73322333333333323</v>
      </c>
      <c r="AB169" s="24">
        <f t="shared" si="41"/>
        <v>4552.7466666666669</v>
      </c>
      <c r="AC169" s="12">
        <f t="shared" si="46"/>
        <v>54.852369477911651</v>
      </c>
    </row>
    <row r="170" spans="1:29" ht="15" customHeight="1" x14ac:dyDescent="0.2">
      <c r="A170" s="3">
        <v>170</v>
      </c>
      <c r="B170" s="4" t="s">
        <v>480</v>
      </c>
      <c r="C170" s="5" t="s">
        <v>518</v>
      </c>
      <c r="D170" s="4" t="s">
        <v>519</v>
      </c>
      <c r="E170" s="3">
        <v>1979</v>
      </c>
      <c r="F170" s="3">
        <v>311</v>
      </c>
      <c r="G170" s="36">
        <v>0</v>
      </c>
      <c r="H170" s="36">
        <v>0</v>
      </c>
      <c r="I170" s="36">
        <v>0</v>
      </c>
      <c r="J170" s="36">
        <f t="shared" si="43"/>
        <v>0</v>
      </c>
      <c r="K170" s="36">
        <f t="shared" si="32"/>
        <v>0</v>
      </c>
      <c r="L170" s="36">
        <f t="shared" si="33"/>
        <v>0</v>
      </c>
      <c r="M170" s="36">
        <v>0</v>
      </c>
      <c r="N170" s="36">
        <v>0</v>
      </c>
      <c r="O170" s="36">
        <v>0</v>
      </c>
      <c r="P170" s="36">
        <f t="shared" si="44"/>
        <v>0</v>
      </c>
      <c r="Q170" s="36">
        <f t="shared" si="34"/>
        <v>0</v>
      </c>
      <c r="R170" s="40">
        <f t="shared" si="35"/>
        <v>0</v>
      </c>
      <c r="S170" s="45">
        <v>3685</v>
      </c>
      <c r="T170" s="45">
        <v>2772</v>
      </c>
      <c r="U170" s="45">
        <v>3211</v>
      </c>
      <c r="V170" s="37">
        <f t="shared" si="47"/>
        <v>3222.6666666666665</v>
      </c>
      <c r="W170" s="37">
        <f t="shared" si="36"/>
        <v>431.19279999999998</v>
      </c>
      <c r="X170" s="38">
        <f t="shared" si="37"/>
        <v>0.58008000000000004</v>
      </c>
      <c r="Y170" s="37">
        <f t="shared" si="38"/>
        <v>3222.6666666666665</v>
      </c>
      <c r="Z170" s="37">
        <f t="shared" si="39"/>
        <v>431.19279999999998</v>
      </c>
      <c r="AA170" s="38">
        <f t="shared" si="40"/>
        <v>0.58008000000000004</v>
      </c>
      <c r="AB170" s="24">
        <f t="shared" si="41"/>
        <v>8314.48</v>
      </c>
      <c r="AC170" s="12">
        <f t="shared" si="46"/>
        <v>26.73466237942122</v>
      </c>
    </row>
    <row r="171" spans="1:29" ht="18" customHeight="1" x14ac:dyDescent="0.2">
      <c r="A171" s="3">
        <v>171</v>
      </c>
      <c r="B171" s="4" t="s">
        <v>293</v>
      </c>
      <c r="C171" s="5" t="s">
        <v>329</v>
      </c>
      <c r="D171" s="4" t="s">
        <v>410</v>
      </c>
      <c r="E171" s="3">
        <v>1984</v>
      </c>
      <c r="F171" s="3">
        <v>95</v>
      </c>
      <c r="G171" s="36">
        <v>-3907</v>
      </c>
      <c r="H171" s="36">
        <v>9780</v>
      </c>
      <c r="I171" s="36">
        <v>1939</v>
      </c>
      <c r="J171" s="36">
        <f t="shared" si="43"/>
        <v>2604</v>
      </c>
      <c r="K171" s="36">
        <f t="shared" si="32"/>
        <v>148.428</v>
      </c>
      <c r="L171" s="36">
        <f t="shared" si="33"/>
        <v>0.59892000000000001</v>
      </c>
      <c r="M171" s="36">
        <v>0</v>
      </c>
      <c r="N171" s="36">
        <v>0</v>
      </c>
      <c r="O171" s="36">
        <v>0</v>
      </c>
      <c r="P171" s="36">
        <f t="shared" si="44"/>
        <v>0</v>
      </c>
      <c r="Q171" s="36">
        <f t="shared" si="34"/>
        <v>0</v>
      </c>
      <c r="R171" s="40">
        <f t="shared" si="35"/>
        <v>0</v>
      </c>
      <c r="S171" s="45">
        <v>509</v>
      </c>
      <c r="T171" s="45">
        <v>817</v>
      </c>
      <c r="U171" s="45">
        <v>-53</v>
      </c>
      <c r="V171" s="37">
        <f t="shared" si="47"/>
        <v>424.33333333333331</v>
      </c>
      <c r="W171" s="37">
        <f t="shared" si="36"/>
        <v>56.775799999999997</v>
      </c>
      <c r="X171" s="38">
        <f t="shared" si="37"/>
        <v>7.6380000000000003E-2</v>
      </c>
      <c r="Y171" s="37">
        <f t="shared" si="38"/>
        <v>3028.3333333333335</v>
      </c>
      <c r="Z171" s="37">
        <f t="shared" si="39"/>
        <v>205.2038</v>
      </c>
      <c r="AA171" s="38">
        <f t="shared" si="40"/>
        <v>0.67530000000000001</v>
      </c>
      <c r="AB171" s="24">
        <f t="shared" si="41"/>
        <v>3698.7799999999997</v>
      </c>
      <c r="AC171" s="12">
        <f t="shared" si="46"/>
        <v>38.934526315789469</v>
      </c>
    </row>
    <row r="172" spans="1:29" ht="17" x14ac:dyDescent="0.2">
      <c r="A172" s="3">
        <v>172</v>
      </c>
      <c r="B172" s="4" t="s">
        <v>293</v>
      </c>
      <c r="C172" s="5" t="s">
        <v>507</v>
      </c>
      <c r="D172" s="4" t="s">
        <v>508</v>
      </c>
      <c r="E172" s="3">
        <v>1985</v>
      </c>
      <c r="F172" s="3">
        <v>83</v>
      </c>
      <c r="G172" s="36">
        <v>0</v>
      </c>
      <c r="H172" s="36">
        <v>0</v>
      </c>
      <c r="I172" s="36">
        <v>0</v>
      </c>
      <c r="J172" s="36">
        <f t="shared" si="43"/>
        <v>0</v>
      </c>
      <c r="K172" s="36">
        <f t="shared" si="32"/>
        <v>0</v>
      </c>
      <c r="L172" s="36">
        <f t="shared" si="33"/>
        <v>0</v>
      </c>
      <c r="M172" s="36">
        <v>0</v>
      </c>
      <c r="N172" s="36">
        <v>0</v>
      </c>
      <c r="O172" s="36">
        <v>0</v>
      </c>
      <c r="P172" s="36">
        <f t="shared" si="44"/>
        <v>0</v>
      </c>
      <c r="Q172" s="36">
        <f t="shared" si="34"/>
        <v>0</v>
      </c>
      <c r="R172" s="40">
        <f t="shared" si="35"/>
        <v>0</v>
      </c>
      <c r="S172" s="45">
        <v>8197</v>
      </c>
      <c r="T172" s="45">
        <v>-1950</v>
      </c>
      <c r="U172" s="45">
        <v>1869</v>
      </c>
      <c r="V172" s="37">
        <f t="shared" si="47"/>
        <v>2705.3333333333335</v>
      </c>
      <c r="W172" s="37">
        <f t="shared" si="36"/>
        <v>361.97360000000003</v>
      </c>
      <c r="X172" s="38">
        <f t="shared" si="37"/>
        <v>0.48696000000000006</v>
      </c>
      <c r="Y172" s="37">
        <f t="shared" si="38"/>
        <v>2705.3333333333335</v>
      </c>
      <c r="Z172" s="37">
        <f t="shared" si="39"/>
        <v>361.97360000000003</v>
      </c>
      <c r="AA172" s="38">
        <f t="shared" si="40"/>
        <v>0.48696000000000006</v>
      </c>
      <c r="AB172" s="24">
        <f t="shared" si="41"/>
        <v>6979.76</v>
      </c>
      <c r="AC172" s="12">
        <f t="shared" si="46"/>
        <v>84.093493975903613</v>
      </c>
    </row>
    <row r="173" spans="1:29" ht="17" customHeight="1" x14ac:dyDescent="0.2">
      <c r="A173" s="3">
        <v>173</v>
      </c>
      <c r="B173" s="4" t="s">
        <v>480</v>
      </c>
      <c r="C173" s="5" t="s">
        <v>46</v>
      </c>
      <c r="D173" s="4" t="s">
        <v>47</v>
      </c>
      <c r="E173" s="3" t="s">
        <v>283</v>
      </c>
      <c r="F173" s="3">
        <v>174</v>
      </c>
      <c r="G173" s="36">
        <v>0</v>
      </c>
      <c r="H173" s="36">
        <v>0</v>
      </c>
      <c r="I173" s="36">
        <v>0</v>
      </c>
      <c r="J173" s="36">
        <f t="shared" si="43"/>
        <v>0</v>
      </c>
      <c r="K173" s="36">
        <f t="shared" si="32"/>
        <v>0</v>
      </c>
      <c r="L173" s="36">
        <f t="shared" si="33"/>
        <v>0</v>
      </c>
      <c r="M173" s="36">
        <v>0</v>
      </c>
      <c r="N173" s="36">
        <v>0</v>
      </c>
      <c r="O173" s="36">
        <v>0</v>
      </c>
      <c r="P173" s="36">
        <f t="shared" si="44"/>
        <v>0</v>
      </c>
      <c r="Q173" s="36">
        <f t="shared" si="34"/>
        <v>0</v>
      </c>
      <c r="R173" s="40">
        <f t="shared" si="35"/>
        <v>0</v>
      </c>
      <c r="S173" s="45">
        <v>2923</v>
      </c>
      <c r="T173" s="45">
        <v>2256</v>
      </c>
      <c r="U173" s="45">
        <v>2733</v>
      </c>
      <c r="V173" s="37">
        <f t="shared" si="47"/>
        <v>2637.3333333333335</v>
      </c>
      <c r="W173" s="37">
        <f t="shared" si="36"/>
        <v>352.87520000000001</v>
      </c>
      <c r="X173" s="38">
        <f t="shared" si="37"/>
        <v>0.47472000000000003</v>
      </c>
      <c r="Y173" s="37">
        <f t="shared" si="38"/>
        <v>2637.3333333333335</v>
      </c>
      <c r="Z173" s="37">
        <f t="shared" si="39"/>
        <v>352.87520000000001</v>
      </c>
      <c r="AA173" s="38">
        <f t="shared" si="40"/>
        <v>0.47472000000000003</v>
      </c>
      <c r="AB173" s="24">
        <f t="shared" si="41"/>
        <v>6804.3200000000006</v>
      </c>
      <c r="AC173" s="12">
        <f t="shared" si="46"/>
        <v>39.105287356321845</v>
      </c>
    </row>
    <row r="174" spans="1:29" ht="18" customHeight="1" x14ac:dyDescent="0.2">
      <c r="A174" s="3">
        <v>174</v>
      </c>
      <c r="B174" s="4" t="s">
        <v>480</v>
      </c>
      <c r="C174" s="5" t="s">
        <v>218</v>
      </c>
      <c r="D174" s="4" t="s">
        <v>219</v>
      </c>
      <c r="E174" s="3">
        <v>1979</v>
      </c>
      <c r="F174" s="3">
        <v>258</v>
      </c>
      <c r="G174" s="36">
        <v>0</v>
      </c>
      <c r="H174" s="36">
        <v>0</v>
      </c>
      <c r="I174" s="36">
        <v>0</v>
      </c>
      <c r="J174" s="36">
        <f t="shared" si="43"/>
        <v>0</v>
      </c>
      <c r="K174" s="36">
        <f t="shared" si="32"/>
        <v>0</v>
      </c>
      <c r="L174" s="36">
        <f t="shared" si="33"/>
        <v>0</v>
      </c>
      <c r="M174" s="36">
        <v>0</v>
      </c>
      <c r="N174" s="36">
        <v>0</v>
      </c>
      <c r="O174" s="36">
        <v>0</v>
      </c>
      <c r="P174" s="36">
        <f t="shared" si="44"/>
        <v>0</v>
      </c>
      <c r="Q174" s="36">
        <f t="shared" si="34"/>
        <v>0</v>
      </c>
      <c r="R174" s="40">
        <f t="shared" si="35"/>
        <v>0</v>
      </c>
      <c r="S174" s="48">
        <v>2286</v>
      </c>
      <c r="T174" s="48">
        <v>2075</v>
      </c>
      <c r="U174" s="48">
        <v>2608</v>
      </c>
      <c r="V174" s="37">
        <f t="shared" si="47"/>
        <v>2323</v>
      </c>
      <c r="W174" s="37">
        <f t="shared" si="36"/>
        <v>310.81740000000002</v>
      </c>
      <c r="X174" s="38">
        <f t="shared" si="37"/>
        <v>0.41814000000000001</v>
      </c>
      <c r="Y174" s="37">
        <f t="shared" si="38"/>
        <v>2323</v>
      </c>
      <c r="Z174" s="37">
        <f t="shared" si="39"/>
        <v>310.81740000000002</v>
      </c>
      <c r="AA174" s="38">
        <f t="shared" si="40"/>
        <v>0.41814000000000001</v>
      </c>
      <c r="AB174" s="24">
        <f t="shared" si="41"/>
        <v>5993.34</v>
      </c>
      <c r="AC174" s="12">
        <f t="shared" si="46"/>
        <v>23.23</v>
      </c>
    </row>
    <row r="175" spans="1:29" ht="17" x14ac:dyDescent="0.2">
      <c r="A175" s="3">
        <v>175</v>
      </c>
      <c r="B175" s="4" t="s">
        <v>480</v>
      </c>
      <c r="C175" s="5" t="s">
        <v>520</v>
      </c>
      <c r="D175" s="4" t="s">
        <v>521</v>
      </c>
      <c r="E175" s="3">
        <v>1978</v>
      </c>
      <c r="F175" s="3">
        <v>322</v>
      </c>
      <c r="G175" s="36">
        <v>0</v>
      </c>
      <c r="H175" s="36">
        <v>0</v>
      </c>
      <c r="I175" s="36">
        <v>0</v>
      </c>
      <c r="J175" s="36">
        <f t="shared" si="43"/>
        <v>0</v>
      </c>
      <c r="K175" s="36">
        <f t="shared" si="32"/>
        <v>0</v>
      </c>
      <c r="L175" s="36">
        <f t="shared" si="33"/>
        <v>0</v>
      </c>
      <c r="M175" s="36">
        <v>0</v>
      </c>
      <c r="N175" s="36">
        <v>0</v>
      </c>
      <c r="O175" s="36">
        <v>0</v>
      </c>
      <c r="P175" s="36">
        <f t="shared" si="44"/>
        <v>0</v>
      </c>
      <c r="Q175" s="36">
        <f t="shared" si="34"/>
        <v>0</v>
      </c>
      <c r="R175" s="40">
        <f t="shared" si="35"/>
        <v>0</v>
      </c>
      <c r="S175" s="45">
        <v>2530</v>
      </c>
      <c r="T175" s="45">
        <v>1655</v>
      </c>
      <c r="U175" s="45">
        <v>2462</v>
      </c>
      <c r="V175" s="37">
        <f t="shared" si="47"/>
        <v>2215.6666666666665</v>
      </c>
      <c r="W175" s="37">
        <f t="shared" si="36"/>
        <v>296.45619999999997</v>
      </c>
      <c r="X175" s="38">
        <f t="shared" si="37"/>
        <v>0.39882000000000001</v>
      </c>
      <c r="Y175" s="37">
        <f t="shared" si="38"/>
        <v>2215.6666666666665</v>
      </c>
      <c r="Z175" s="37">
        <f t="shared" si="39"/>
        <v>296.45619999999997</v>
      </c>
      <c r="AA175" s="38">
        <f t="shared" si="40"/>
        <v>0.39882000000000001</v>
      </c>
      <c r="AB175" s="24">
        <f t="shared" si="41"/>
        <v>5716.42</v>
      </c>
      <c r="AC175" s="12">
        <f t="shared" si="46"/>
        <v>17.752857142857142</v>
      </c>
    </row>
    <row r="176" spans="1:29" ht="17" x14ac:dyDescent="0.2">
      <c r="A176" s="3">
        <v>176</v>
      </c>
      <c r="B176" s="4" t="s">
        <v>421</v>
      </c>
      <c r="C176" s="5" t="s">
        <v>334</v>
      </c>
      <c r="D176" s="4" t="s">
        <v>335</v>
      </c>
      <c r="E176" s="3">
        <v>1988</v>
      </c>
      <c r="F176" s="3">
        <v>84.06</v>
      </c>
      <c r="G176" s="36">
        <v>0</v>
      </c>
      <c r="H176" s="36">
        <v>0</v>
      </c>
      <c r="I176" s="36">
        <v>0</v>
      </c>
      <c r="J176" s="36">
        <f t="shared" si="43"/>
        <v>0</v>
      </c>
      <c r="K176" s="36">
        <f t="shared" si="32"/>
        <v>0</v>
      </c>
      <c r="L176" s="36">
        <f t="shared" si="33"/>
        <v>0</v>
      </c>
      <c r="M176" s="36">
        <v>0</v>
      </c>
      <c r="N176" s="36">
        <v>0</v>
      </c>
      <c r="O176" s="36">
        <v>0</v>
      </c>
      <c r="P176" s="36">
        <f t="shared" si="44"/>
        <v>0</v>
      </c>
      <c r="Q176" s="36">
        <f t="shared" si="34"/>
        <v>0</v>
      </c>
      <c r="R176" s="40">
        <f t="shared" si="35"/>
        <v>0</v>
      </c>
      <c r="S176" s="45">
        <v>2199.2750205189195</v>
      </c>
      <c r="T176" s="45">
        <v>1626.2357246947288</v>
      </c>
      <c r="U176" s="45">
        <v>2408.7174921693104</v>
      </c>
      <c r="V176" s="37">
        <f t="shared" si="47"/>
        <v>2078.076079127653</v>
      </c>
      <c r="W176" s="37">
        <f t="shared" si="36"/>
        <v>278.04657938727996</v>
      </c>
      <c r="X176" s="38">
        <f t="shared" si="37"/>
        <v>0.37405369424297757</v>
      </c>
      <c r="Y176" s="37">
        <f t="shared" si="38"/>
        <v>2078.076079127653</v>
      </c>
      <c r="Z176" s="37">
        <f t="shared" si="39"/>
        <v>278.04657938727996</v>
      </c>
      <c r="AA176" s="38">
        <f t="shared" si="40"/>
        <v>0.37405369424297757</v>
      </c>
      <c r="AB176" s="24">
        <f t="shared" si="41"/>
        <v>5361.4362841493448</v>
      </c>
      <c r="AC176" s="12">
        <f t="shared" si="46"/>
        <v>63.781064527115689</v>
      </c>
    </row>
    <row r="177" spans="1:29" ht="17" x14ac:dyDescent="0.2">
      <c r="A177" s="3">
        <v>177</v>
      </c>
      <c r="B177" s="4" t="s">
        <v>359</v>
      </c>
      <c r="C177" s="5" t="s">
        <v>18</v>
      </c>
      <c r="D177" s="4" t="s">
        <v>354</v>
      </c>
      <c r="E177" s="3">
        <v>1972</v>
      </c>
      <c r="F177" s="3">
        <v>32.25</v>
      </c>
      <c r="G177" s="36">
        <v>0</v>
      </c>
      <c r="H177" s="36">
        <v>0</v>
      </c>
      <c r="I177" s="36">
        <v>0</v>
      </c>
      <c r="J177" s="36">
        <f t="shared" si="43"/>
        <v>0</v>
      </c>
      <c r="K177" s="36">
        <f t="shared" si="32"/>
        <v>0</v>
      </c>
      <c r="L177" s="36">
        <f t="shared" si="33"/>
        <v>0</v>
      </c>
      <c r="M177" s="36">
        <v>0</v>
      </c>
      <c r="N177" s="36">
        <v>0</v>
      </c>
      <c r="O177" s="36">
        <v>0</v>
      </c>
      <c r="P177" s="36">
        <f t="shared" si="44"/>
        <v>0</v>
      </c>
      <c r="Q177" s="36">
        <f t="shared" si="34"/>
        <v>0</v>
      </c>
      <c r="R177" s="40">
        <f t="shared" si="35"/>
        <v>0</v>
      </c>
      <c r="S177" s="45">
        <v>2963</v>
      </c>
      <c r="T177" s="45">
        <v>1603</v>
      </c>
      <c r="U177" s="45">
        <v>1448</v>
      </c>
      <c r="V177" s="37">
        <f t="shared" si="47"/>
        <v>2004.6666666666667</v>
      </c>
      <c r="W177" s="37">
        <f t="shared" si="36"/>
        <v>268.2244</v>
      </c>
      <c r="X177" s="38">
        <f t="shared" si="37"/>
        <v>0.36084000000000005</v>
      </c>
      <c r="Y177" s="37">
        <f t="shared" si="38"/>
        <v>2004.6666666666667</v>
      </c>
      <c r="Z177" s="37">
        <f t="shared" si="39"/>
        <v>268.2244</v>
      </c>
      <c r="AA177" s="38">
        <f t="shared" si="40"/>
        <v>0.36084000000000005</v>
      </c>
      <c r="AB177" s="24">
        <f t="shared" si="41"/>
        <v>5172.04</v>
      </c>
      <c r="AC177" s="12">
        <f t="shared" si="46"/>
        <v>160.37333333333333</v>
      </c>
    </row>
    <row r="178" spans="1:29" ht="17" x14ac:dyDescent="0.2">
      <c r="A178" s="3">
        <v>178</v>
      </c>
      <c r="B178" s="4" t="s">
        <v>359</v>
      </c>
      <c r="C178" s="5" t="s">
        <v>57</v>
      </c>
      <c r="D178" s="4" t="s">
        <v>58</v>
      </c>
      <c r="E178" s="3">
        <v>1975</v>
      </c>
      <c r="F178" s="3">
        <v>145</v>
      </c>
      <c r="G178" s="36">
        <v>0</v>
      </c>
      <c r="H178" s="36">
        <v>0</v>
      </c>
      <c r="I178" s="36">
        <v>0</v>
      </c>
      <c r="J178" s="36">
        <f t="shared" si="43"/>
        <v>0</v>
      </c>
      <c r="K178" s="36">
        <f t="shared" si="32"/>
        <v>0</v>
      </c>
      <c r="L178" s="36">
        <f t="shared" si="33"/>
        <v>0</v>
      </c>
      <c r="M178" s="36">
        <v>0</v>
      </c>
      <c r="N178" s="36">
        <v>0</v>
      </c>
      <c r="O178" s="36">
        <v>0</v>
      </c>
      <c r="P178" s="36">
        <f t="shared" si="44"/>
        <v>0</v>
      </c>
      <c r="Q178" s="36">
        <f t="shared" si="34"/>
        <v>0</v>
      </c>
      <c r="R178" s="40">
        <f t="shared" si="35"/>
        <v>0</v>
      </c>
      <c r="S178" s="45">
        <v>1562</v>
      </c>
      <c r="T178" s="45">
        <v>352</v>
      </c>
      <c r="U178" s="45">
        <v>853</v>
      </c>
      <c r="V178" s="37">
        <f t="shared" si="47"/>
        <v>922.33333333333337</v>
      </c>
      <c r="W178" s="37">
        <f t="shared" si="36"/>
        <v>123.40820000000001</v>
      </c>
      <c r="X178" s="38">
        <f t="shared" si="37"/>
        <v>0.16602000000000003</v>
      </c>
      <c r="Y178" s="37">
        <f t="shared" si="38"/>
        <v>922.33333333333337</v>
      </c>
      <c r="Z178" s="37">
        <f t="shared" si="39"/>
        <v>123.40820000000001</v>
      </c>
      <c r="AA178" s="38">
        <f t="shared" si="40"/>
        <v>0.16602000000000003</v>
      </c>
      <c r="AB178" s="24">
        <f t="shared" si="41"/>
        <v>2379.6200000000003</v>
      </c>
      <c r="AC178" s="12">
        <f t="shared" si="46"/>
        <v>16.411172413793107</v>
      </c>
    </row>
    <row r="179" spans="1:29" ht="17" x14ac:dyDescent="0.2">
      <c r="A179" s="3">
        <v>179</v>
      </c>
      <c r="B179" s="4" t="s">
        <v>359</v>
      </c>
      <c r="C179" s="5" t="s">
        <v>287</v>
      </c>
      <c r="D179" s="4" t="s">
        <v>288</v>
      </c>
      <c r="E179" s="3">
        <v>1960</v>
      </c>
      <c r="F179" s="3">
        <v>594</v>
      </c>
      <c r="G179" s="36">
        <v>-2854</v>
      </c>
      <c r="H179" s="36">
        <v>1747</v>
      </c>
      <c r="I179" s="36">
        <v>3128</v>
      </c>
      <c r="J179" s="36">
        <f t="shared" si="43"/>
        <v>673.66666666666663</v>
      </c>
      <c r="K179" s="36">
        <f t="shared" si="32"/>
        <v>38.399000000000001</v>
      </c>
      <c r="L179" s="36">
        <f t="shared" si="33"/>
        <v>0.15494333333333332</v>
      </c>
      <c r="M179" s="36">
        <v>0</v>
      </c>
      <c r="N179" s="36">
        <v>0</v>
      </c>
      <c r="O179" s="36">
        <v>0</v>
      </c>
      <c r="P179" s="36">
        <f t="shared" si="44"/>
        <v>0</v>
      </c>
      <c r="Q179" s="36">
        <f t="shared" si="34"/>
        <v>0</v>
      </c>
      <c r="R179" s="40">
        <f t="shared" si="35"/>
        <v>0</v>
      </c>
      <c r="S179" s="48">
        <v>194</v>
      </c>
      <c r="T179" s="48">
        <v>-95</v>
      </c>
      <c r="U179" s="48">
        <v>46</v>
      </c>
      <c r="V179" s="37">
        <f t="shared" si="47"/>
        <v>48.333333333333336</v>
      </c>
      <c r="W179" s="37">
        <f t="shared" si="36"/>
        <v>6.4670000000000005</v>
      </c>
      <c r="X179" s="38">
        <f t="shared" si="37"/>
        <v>8.7000000000000011E-3</v>
      </c>
      <c r="Y179" s="37">
        <f t="shared" si="38"/>
        <v>722</v>
      </c>
      <c r="Z179" s="37">
        <f t="shared" si="39"/>
        <v>44.866</v>
      </c>
      <c r="AA179" s="38">
        <f t="shared" si="40"/>
        <v>0.16364333333333334</v>
      </c>
      <c r="AB179" s="24">
        <f t="shared" si="41"/>
        <v>798.36666666666667</v>
      </c>
      <c r="AC179" s="12">
        <f t="shared" si="46"/>
        <v>1.3440516273849608</v>
      </c>
    </row>
    <row r="180" spans="1:29" ht="18" customHeight="1" x14ac:dyDescent="0.2">
      <c r="A180" s="3">
        <v>180</v>
      </c>
      <c r="B180" s="4" t="s">
        <v>359</v>
      </c>
      <c r="C180" s="5" t="s">
        <v>369</v>
      </c>
      <c r="D180" s="4" t="s">
        <v>288</v>
      </c>
      <c r="E180" s="3">
        <v>1850</v>
      </c>
      <c r="F180" s="3">
        <v>82</v>
      </c>
      <c r="G180" s="36">
        <v>-2854</v>
      </c>
      <c r="H180" s="36">
        <v>1747</v>
      </c>
      <c r="I180" s="36">
        <v>3128</v>
      </c>
      <c r="J180" s="36">
        <f t="shared" si="43"/>
        <v>673.66666666666663</v>
      </c>
      <c r="K180" s="36">
        <f t="shared" si="32"/>
        <v>38.399000000000001</v>
      </c>
      <c r="L180" s="36">
        <f t="shared" si="33"/>
        <v>0.15494333333333332</v>
      </c>
      <c r="M180" s="36">
        <v>0</v>
      </c>
      <c r="N180" s="36">
        <v>0</v>
      </c>
      <c r="O180" s="36">
        <v>0</v>
      </c>
      <c r="P180" s="36">
        <f t="shared" si="44"/>
        <v>0</v>
      </c>
      <c r="Q180" s="36">
        <f t="shared" si="34"/>
        <v>0</v>
      </c>
      <c r="R180" s="40">
        <f t="shared" si="35"/>
        <v>0</v>
      </c>
      <c r="S180" s="47">
        <v>194</v>
      </c>
      <c r="T180" s="45">
        <v>-95</v>
      </c>
      <c r="U180" s="45">
        <v>46</v>
      </c>
      <c r="V180" s="37">
        <f t="shared" si="47"/>
        <v>48.333333333333336</v>
      </c>
      <c r="W180" s="37">
        <f t="shared" si="36"/>
        <v>6.4670000000000005</v>
      </c>
      <c r="X180" s="38">
        <f t="shared" si="37"/>
        <v>8.7000000000000011E-3</v>
      </c>
      <c r="Y180" s="37">
        <f t="shared" si="38"/>
        <v>722</v>
      </c>
      <c r="Z180" s="37">
        <f t="shared" si="39"/>
        <v>44.866</v>
      </c>
      <c r="AA180" s="38">
        <f t="shared" si="40"/>
        <v>0.16364333333333334</v>
      </c>
      <c r="AB180" s="24">
        <f t="shared" si="41"/>
        <v>798.36666666666667</v>
      </c>
      <c r="AC180" s="12">
        <f t="shared" si="46"/>
        <v>9.736178861788618</v>
      </c>
    </row>
    <row r="181" spans="1:29" ht="17" x14ac:dyDescent="0.2">
      <c r="A181" s="3">
        <v>181</v>
      </c>
      <c r="B181" s="4" t="s">
        <v>480</v>
      </c>
      <c r="C181" s="5" t="s">
        <v>266</v>
      </c>
      <c r="D181" s="4" t="s">
        <v>418</v>
      </c>
      <c r="E181" s="3" t="s">
        <v>283</v>
      </c>
      <c r="F181" s="3">
        <v>97</v>
      </c>
      <c r="G181" s="36">
        <v>0</v>
      </c>
      <c r="H181" s="36">
        <v>0</v>
      </c>
      <c r="I181" s="36">
        <v>0</v>
      </c>
      <c r="J181" s="36">
        <f t="shared" si="43"/>
        <v>0</v>
      </c>
      <c r="K181" s="36">
        <f t="shared" si="32"/>
        <v>0</v>
      </c>
      <c r="L181" s="36">
        <f t="shared" si="33"/>
        <v>0</v>
      </c>
      <c r="M181" s="36">
        <v>0</v>
      </c>
      <c r="N181" s="36">
        <v>0</v>
      </c>
      <c r="O181" s="36">
        <v>0</v>
      </c>
      <c r="P181" s="36">
        <f t="shared" si="44"/>
        <v>0</v>
      </c>
      <c r="Q181" s="36">
        <f t="shared" si="34"/>
        <v>0</v>
      </c>
      <c r="R181" s="40">
        <f t="shared" si="35"/>
        <v>0</v>
      </c>
      <c r="S181" s="45">
        <v>1813</v>
      </c>
      <c r="T181" s="45">
        <v>-1219</v>
      </c>
      <c r="U181" s="45">
        <v>324</v>
      </c>
      <c r="V181" s="37">
        <f t="shared" si="47"/>
        <v>306</v>
      </c>
      <c r="W181" s="37">
        <f t="shared" si="36"/>
        <v>40.942799999999998</v>
      </c>
      <c r="X181" s="38">
        <f t="shared" si="37"/>
        <v>5.5080000000000004E-2</v>
      </c>
      <c r="Y181" s="37">
        <f t="shared" si="38"/>
        <v>306</v>
      </c>
      <c r="Z181" s="37">
        <f t="shared" si="39"/>
        <v>40.942799999999998</v>
      </c>
      <c r="AA181" s="38">
        <f t="shared" si="40"/>
        <v>5.5080000000000004E-2</v>
      </c>
      <c r="AB181" s="24">
        <f t="shared" si="41"/>
        <v>789.48</v>
      </c>
      <c r="AC181" s="12">
        <f t="shared" si="46"/>
        <v>8.138969072164949</v>
      </c>
    </row>
    <row r="182" spans="1:29" ht="17" x14ac:dyDescent="0.2">
      <c r="A182" s="3">
        <v>182</v>
      </c>
      <c r="B182" s="4" t="s">
        <v>483</v>
      </c>
      <c r="C182" s="5" t="s">
        <v>110</v>
      </c>
      <c r="D182" s="4" t="s">
        <v>111</v>
      </c>
      <c r="E182" s="3">
        <v>1982</v>
      </c>
      <c r="F182" s="3">
        <v>96</v>
      </c>
      <c r="G182" s="36">
        <v>0</v>
      </c>
      <c r="H182" s="36">
        <v>0</v>
      </c>
      <c r="I182" s="36">
        <v>765</v>
      </c>
      <c r="J182" s="36">
        <f t="shared" si="43"/>
        <v>255</v>
      </c>
      <c r="K182" s="36">
        <f t="shared" si="32"/>
        <v>14.535</v>
      </c>
      <c r="L182" s="36">
        <f t="shared" si="33"/>
        <v>5.8650000000000001E-2</v>
      </c>
      <c r="M182" s="36">
        <v>0</v>
      </c>
      <c r="N182" s="36">
        <v>0</v>
      </c>
      <c r="O182" s="36">
        <v>0</v>
      </c>
      <c r="P182" s="36">
        <f t="shared" si="44"/>
        <v>0</v>
      </c>
      <c r="Q182" s="36">
        <f t="shared" si="34"/>
        <v>0</v>
      </c>
      <c r="R182" s="40">
        <f t="shared" si="35"/>
        <v>0</v>
      </c>
      <c r="S182" s="45">
        <v>0</v>
      </c>
      <c r="T182" s="45">
        <v>0</v>
      </c>
      <c r="U182" s="45">
        <v>2</v>
      </c>
      <c r="V182" s="37">
        <f t="shared" si="47"/>
        <v>0.66666666666666663</v>
      </c>
      <c r="W182" s="37">
        <f t="shared" si="36"/>
        <v>8.9200000000000002E-2</v>
      </c>
      <c r="X182" s="38">
        <f t="shared" si="37"/>
        <v>1.2E-4</v>
      </c>
      <c r="Y182" s="37">
        <f t="shared" si="38"/>
        <v>255.66666666666666</v>
      </c>
      <c r="Z182" s="37">
        <f t="shared" si="39"/>
        <v>14.6242</v>
      </c>
      <c r="AA182" s="38">
        <f t="shared" si="40"/>
        <v>5.8770000000000003E-2</v>
      </c>
      <c r="AB182" s="24">
        <f t="shared" si="41"/>
        <v>256.72000000000003</v>
      </c>
      <c r="AC182" s="12">
        <f t="shared" si="46"/>
        <v>2.6741666666666668</v>
      </c>
    </row>
    <row r="183" spans="1:29" ht="17" x14ac:dyDescent="0.2">
      <c r="A183" s="3">
        <v>183</v>
      </c>
      <c r="B183" s="4" t="s">
        <v>359</v>
      </c>
      <c r="C183" s="5" t="s">
        <v>85</v>
      </c>
      <c r="D183" s="4" t="s">
        <v>86</v>
      </c>
      <c r="E183" s="3" t="s">
        <v>312</v>
      </c>
      <c r="F183" s="3"/>
      <c r="G183" s="13">
        <v>0</v>
      </c>
      <c r="H183" s="13">
        <v>0</v>
      </c>
      <c r="I183" s="13">
        <v>0</v>
      </c>
      <c r="J183" s="36">
        <f t="shared" si="43"/>
        <v>0</v>
      </c>
      <c r="K183" s="36">
        <f t="shared" si="32"/>
        <v>0</v>
      </c>
      <c r="L183" s="36">
        <f t="shared" si="33"/>
        <v>0</v>
      </c>
      <c r="M183" s="13">
        <v>0</v>
      </c>
      <c r="N183" s="13">
        <v>0</v>
      </c>
      <c r="O183" s="13">
        <v>0</v>
      </c>
      <c r="P183" s="36">
        <f t="shared" si="44"/>
        <v>0</v>
      </c>
      <c r="Q183" s="36">
        <f t="shared" si="34"/>
        <v>0</v>
      </c>
      <c r="R183" s="40">
        <f t="shared" si="35"/>
        <v>0</v>
      </c>
      <c r="S183" s="47">
        <v>0</v>
      </c>
      <c r="T183" s="47">
        <v>0</v>
      </c>
      <c r="U183" s="47">
        <v>54</v>
      </c>
      <c r="V183" s="37">
        <f t="shared" si="47"/>
        <v>18</v>
      </c>
      <c r="W183" s="37">
        <f t="shared" si="36"/>
        <v>2.4083999999999999</v>
      </c>
      <c r="X183" s="38">
        <f t="shared" si="37"/>
        <v>3.2400000000000003E-3</v>
      </c>
      <c r="Y183" s="37">
        <f t="shared" si="38"/>
        <v>18</v>
      </c>
      <c r="Z183" s="37">
        <f t="shared" si="39"/>
        <v>2.4083999999999999</v>
      </c>
      <c r="AA183" s="38">
        <f t="shared" si="40"/>
        <v>3.2400000000000003E-3</v>
      </c>
      <c r="AB183" s="24">
        <f t="shared" si="41"/>
        <v>46.44</v>
      </c>
      <c r="AC183" s="12"/>
    </row>
    <row r="184" spans="1:29" ht="19" customHeight="1" x14ac:dyDescent="0.2">
      <c r="A184" s="3">
        <v>184</v>
      </c>
      <c r="B184" s="4" t="s">
        <v>483</v>
      </c>
      <c r="C184" s="5" t="s">
        <v>484</v>
      </c>
      <c r="D184" s="4" t="s">
        <v>485</v>
      </c>
      <c r="E184" s="3">
        <v>1982</v>
      </c>
      <c r="F184" s="3">
        <v>84</v>
      </c>
      <c r="G184" s="36">
        <v>0</v>
      </c>
      <c r="H184" s="36">
        <v>0</v>
      </c>
      <c r="I184" s="36">
        <v>0</v>
      </c>
      <c r="J184" s="36">
        <f t="shared" si="43"/>
        <v>0</v>
      </c>
      <c r="K184" s="36">
        <f t="shared" si="32"/>
        <v>0</v>
      </c>
      <c r="L184" s="36">
        <f t="shared" si="33"/>
        <v>0</v>
      </c>
      <c r="M184" s="36">
        <v>0</v>
      </c>
      <c r="N184" s="36">
        <v>0</v>
      </c>
      <c r="O184" s="36">
        <v>0</v>
      </c>
      <c r="P184" s="36">
        <f t="shared" si="44"/>
        <v>0</v>
      </c>
      <c r="Q184" s="36">
        <f t="shared" si="34"/>
        <v>0</v>
      </c>
      <c r="R184" s="40">
        <f t="shared" si="35"/>
        <v>0</v>
      </c>
      <c r="S184" s="46">
        <v>0</v>
      </c>
      <c r="T184" s="46">
        <v>0</v>
      </c>
      <c r="U184" s="46">
        <v>0</v>
      </c>
      <c r="V184" s="37">
        <f t="shared" si="47"/>
        <v>0</v>
      </c>
      <c r="W184" s="37">
        <f t="shared" si="36"/>
        <v>0</v>
      </c>
      <c r="X184" s="38">
        <f t="shared" si="37"/>
        <v>0</v>
      </c>
      <c r="Y184" s="37">
        <f t="shared" si="38"/>
        <v>0</v>
      </c>
      <c r="Z184" s="37">
        <f t="shared" si="39"/>
        <v>0</v>
      </c>
      <c r="AA184" s="38">
        <f t="shared" si="40"/>
        <v>0</v>
      </c>
      <c r="AB184" s="24">
        <f t="shared" si="41"/>
        <v>0</v>
      </c>
      <c r="AC184" s="12">
        <f t="shared" ref="AC184:AC205" si="48">AB184/F184</f>
        <v>0</v>
      </c>
    </row>
    <row r="185" spans="1:29" ht="17" x14ac:dyDescent="0.2">
      <c r="A185" s="3">
        <v>185</v>
      </c>
      <c r="B185" s="4" t="s">
        <v>342</v>
      </c>
      <c r="C185" s="5" t="s">
        <v>343</v>
      </c>
      <c r="D185" s="4" t="s">
        <v>344</v>
      </c>
      <c r="E185" s="3">
        <v>1989</v>
      </c>
      <c r="F185" s="3">
        <v>84</v>
      </c>
      <c r="G185" s="13">
        <v>0</v>
      </c>
      <c r="H185" s="13">
        <v>0</v>
      </c>
      <c r="I185" s="13">
        <v>0</v>
      </c>
      <c r="J185" s="36">
        <f t="shared" si="43"/>
        <v>0</v>
      </c>
      <c r="K185" s="36">
        <f t="shared" si="32"/>
        <v>0</v>
      </c>
      <c r="L185" s="36">
        <f t="shared" si="33"/>
        <v>0</v>
      </c>
      <c r="M185" s="13">
        <v>0</v>
      </c>
      <c r="N185" s="13">
        <v>0</v>
      </c>
      <c r="O185" s="13">
        <v>0</v>
      </c>
      <c r="P185" s="36">
        <f t="shared" si="44"/>
        <v>0</v>
      </c>
      <c r="Q185" s="36">
        <f t="shared" si="34"/>
        <v>0</v>
      </c>
      <c r="R185" s="40">
        <f t="shared" si="35"/>
        <v>0</v>
      </c>
      <c r="S185" s="47" t="s">
        <v>69</v>
      </c>
      <c r="T185" s="47" t="s">
        <v>69</v>
      </c>
      <c r="U185" s="47" t="s">
        <v>69</v>
      </c>
      <c r="V185" s="37"/>
      <c r="W185" s="37">
        <f t="shared" si="36"/>
        <v>0</v>
      </c>
      <c r="X185" s="38">
        <f t="shared" si="37"/>
        <v>0</v>
      </c>
      <c r="Y185" s="37">
        <f t="shared" si="38"/>
        <v>0</v>
      </c>
      <c r="Z185" s="37">
        <f t="shared" si="39"/>
        <v>0</v>
      </c>
      <c r="AA185" s="38">
        <f t="shared" si="40"/>
        <v>0</v>
      </c>
      <c r="AB185" s="24">
        <f t="shared" si="41"/>
        <v>0</v>
      </c>
      <c r="AC185" s="12">
        <f t="shared" si="48"/>
        <v>0</v>
      </c>
    </row>
    <row r="186" spans="1:29" ht="17" x14ac:dyDescent="0.2">
      <c r="A186" s="3">
        <v>186</v>
      </c>
      <c r="B186" s="4" t="s">
        <v>483</v>
      </c>
      <c r="C186" s="5" t="s">
        <v>282</v>
      </c>
      <c r="D186" s="4" t="s">
        <v>284</v>
      </c>
      <c r="E186" s="3" t="s">
        <v>283</v>
      </c>
      <c r="F186" s="3">
        <v>4171</v>
      </c>
      <c r="G186" s="36">
        <v>0</v>
      </c>
      <c r="H186" s="36">
        <v>0</v>
      </c>
      <c r="I186" s="36">
        <v>0</v>
      </c>
      <c r="J186" s="36">
        <f t="shared" si="43"/>
        <v>0</v>
      </c>
      <c r="K186" s="36">
        <f t="shared" si="32"/>
        <v>0</v>
      </c>
      <c r="L186" s="36">
        <f t="shared" si="33"/>
        <v>0</v>
      </c>
      <c r="M186" s="36">
        <v>0</v>
      </c>
      <c r="N186" s="36">
        <v>0</v>
      </c>
      <c r="O186" s="36">
        <v>0</v>
      </c>
      <c r="P186" s="36">
        <f t="shared" si="44"/>
        <v>0</v>
      </c>
      <c r="Q186" s="36">
        <f t="shared" si="34"/>
        <v>0</v>
      </c>
      <c r="R186" s="40">
        <f t="shared" si="35"/>
        <v>0</v>
      </c>
      <c r="S186" s="45">
        <v>0</v>
      </c>
      <c r="T186" s="45">
        <v>0</v>
      </c>
      <c r="U186" s="45">
        <v>0</v>
      </c>
      <c r="V186" s="37">
        <f t="shared" ref="V186:V221" si="49">(S186+T186+U186)/3</f>
        <v>0</v>
      </c>
      <c r="W186" s="37">
        <f t="shared" si="36"/>
        <v>0</v>
      </c>
      <c r="X186" s="38">
        <f t="shared" si="37"/>
        <v>0</v>
      </c>
      <c r="Y186" s="37">
        <f t="shared" si="38"/>
        <v>0</v>
      </c>
      <c r="Z186" s="37">
        <f t="shared" si="39"/>
        <v>0</v>
      </c>
      <c r="AA186" s="38">
        <f t="shared" si="40"/>
        <v>0</v>
      </c>
      <c r="AB186" s="24">
        <f t="shared" si="41"/>
        <v>0</v>
      </c>
      <c r="AC186" s="12">
        <f t="shared" si="48"/>
        <v>0</v>
      </c>
    </row>
    <row r="187" spans="1:29" ht="21" customHeight="1" x14ac:dyDescent="0.2">
      <c r="A187" s="3">
        <v>187</v>
      </c>
      <c r="B187" s="4" t="s">
        <v>293</v>
      </c>
      <c r="C187" s="5" t="s">
        <v>294</v>
      </c>
      <c r="D187" s="4" t="s">
        <v>295</v>
      </c>
      <c r="E187" s="3" t="s">
        <v>283</v>
      </c>
      <c r="F187" s="3">
        <v>156</v>
      </c>
      <c r="G187" s="36">
        <v>0</v>
      </c>
      <c r="H187" s="36">
        <v>0</v>
      </c>
      <c r="I187" s="36">
        <v>0</v>
      </c>
      <c r="J187" s="36">
        <f t="shared" si="43"/>
        <v>0</v>
      </c>
      <c r="K187" s="36">
        <f t="shared" si="32"/>
        <v>0</v>
      </c>
      <c r="L187" s="36">
        <f t="shared" si="33"/>
        <v>0</v>
      </c>
      <c r="M187" s="36">
        <v>0</v>
      </c>
      <c r="N187" s="36">
        <v>0</v>
      </c>
      <c r="O187" s="36">
        <v>0</v>
      </c>
      <c r="P187" s="36">
        <f t="shared" si="44"/>
        <v>0</v>
      </c>
      <c r="Q187" s="36">
        <f t="shared" si="34"/>
        <v>0</v>
      </c>
      <c r="R187" s="40">
        <f t="shared" si="35"/>
        <v>0</v>
      </c>
      <c r="S187" s="45">
        <v>0</v>
      </c>
      <c r="T187" s="45">
        <v>0</v>
      </c>
      <c r="U187" s="45">
        <v>0</v>
      </c>
      <c r="V187" s="37">
        <f t="shared" si="49"/>
        <v>0</v>
      </c>
      <c r="W187" s="37">
        <f t="shared" si="36"/>
        <v>0</v>
      </c>
      <c r="X187" s="38">
        <f t="shared" si="37"/>
        <v>0</v>
      </c>
      <c r="Y187" s="37">
        <f t="shared" si="38"/>
        <v>0</v>
      </c>
      <c r="Z187" s="37">
        <f t="shared" si="39"/>
        <v>0</v>
      </c>
      <c r="AA187" s="38">
        <f t="shared" si="40"/>
        <v>0</v>
      </c>
      <c r="AB187" s="24">
        <f t="shared" si="41"/>
        <v>0</v>
      </c>
      <c r="AC187" s="12">
        <f t="shared" si="48"/>
        <v>0</v>
      </c>
    </row>
    <row r="188" spans="1:29" ht="17" x14ac:dyDescent="0.2">
      <c r="A188" s="3">
        <v>188</v>
      </c>
      <c r="B188" s="4" t="s">
        <v>486</v>
      </c>
      <c r="C188" s="5" t="s">
        <v>296</v>
      </c>
      <c r="D188" s="4" t="s">
        <v>297</v>
      </c>
      <c r="E188" s="3">
        <v>2017</v>
      </c>
      <c r="F188" s="3">
        <v>484</v>
      </c>
      <c r="G188" s="12">
        <v>0</v>
      </c>
      <c r="H188" s="12">
        <v>0</v>
      </c>
      <c r="I188" s="12">
        <v>0</v>
      </c>
      <c r="J188" s="36">
        <f t="shared" si="43"/>
        <v>0</v>
      </c>
      <c r="K188" s="36">
        <f t="shared" si="32"/>
        <v>0</v>
      </c>
      <c r="L188" s="36">
        <f t="shared" si="33"/>
        <v>0</v>
      </c>
      <c r="M188" s="12">
        <v>0</v>
      </c>
      <c r="N188" s="12">
        <v>0</v>
      </c>
      <c r="O188" s="12">
        <v>0</v>
      </c>
      <c r="P188" s="36">
        <f t="shared" si="44"/>
        <v>0</v>
      </c>
      <c r="Q188" s="36">
        <f t="shared" si="34"/>
        <v>0</v>
      </c>
      <c r="R188" s="40">
        <f t="shared" si="35"/>
        <v>0</v>
      </c>
      <c r="S188" s="45">
        <v>0</v>
      </c>
      <c r="T188" s="45">
        <v>0</v>
      </c>
      <c r="U188" s="45">
        <v>0</v>
      </c>
      <c r="V188" s="37">
        <f t="shared" si="49"/>
        <v>0</v>
      </c>
      <c r="W188" s="37">
        <f t="shared" si="36"/>
        <v>0</v>
      </c>
      <c r="X188" s="38">
        <f t="shared" si="37"/>
        <v>0</v>
      </c>
      <c r="Y188" s="37">
        <f t="shared" si="38"/>
        <v>0</v>
      </c>
      <c r="Z188" s="37">
        <f t="shared" si="39"/>
        <v>0</v>
      </c>
      <c r="AA188" s="38">
        <f t="shared" si="40"/>
        <v>0</v>
      </c>
      <c r="AB188" s="24">
        <f t="shared" si="41"/>
        <v>0</v>
      </c>
      <c r="AC188" s="12">
        <f t="shared" si="48"/>
        <v>0</v>
      </c>
    </row>
    <row r="189" spans="1:29" ht="17" x14ac:dyDescent="0.2">
      <c r="A189" s="3">
        <v>189</v>
      </c>
      <c r="B189" s="4" t="s">
        <v>421</v>
      </c>
      <c r="C189" s="5" t="s">
        <v>422</v>
      </c>
      <c r="D189" s="4" t="s">
        <v>423</v>
      </c>
      <c r="E189" s="3">
        <v>2009</v>
      </c>
      <c r="F189" s="3">
        <v>800</v>
      </c>
      <c r="G189" s="36">
        <v>0</v>
      </c>
      <c r="H189" s="36">
        <v>0</v>
      </c>
      <c r="I189" s="36">
        <v>0</v>
      </c>
      <c r="J189" s="36">
        <f t="shared" si="43"/>
        <v>0</v>
      </c>
      <c r="K189" s="36">
        <f t="shared" si="32"/>
        <v>0</v>
      </c>
      <c r="L189" s="36">
        <f t="shared" si="33"/>
        <v>0</v>
      </c>
      <c r="M189" s="36">
        <v>0</v>
      </c>
      <c r="N189" s="36">
        <v>0</v>
      </c>
      <c r="O189" s="36">
        <v>0</v>
      </c>
      <c r="P189" s="36">
        <f t="shared" si="44"/>
        <v>0</v>
      </c>
      <c r="Q189" s="36">
        <f t="shared" si="34"/>
        <v>0</v>
      </c>
      <c r="R189" s="40">
        <f t="shared" si="35"/>
        <v>0</v>
      </c>
      <c r="S189" s="46">
        <v>0</v>
      </c>
      <c r="T189" s="46">
        <v>0</v>
      </c>
      <c r="U189" s="46">
        <v>0</v>
      </c>
      <c r="V189" s="37">
        <f t="shared" si="49"/>
        <v>0</v>
      </c>
      <c r="W189" s="37">
        <f t="shared" si="36"/>
        <v>0</v>
      </c>
      <c r="X189" s="38">
        <f t="shared" si="37"/>
        <v>0</v>
      </c>
      <c r="Y189" s="37">
        <f t="shared" si="38"/>
        <v>0</v>
      </c>
      <c r="Z189" s="37">
        <f t="shared" si="39"/>
        <v>0</v>
      </c>
      <c r="AA189" s="38">
        <f t="shared" si="40"/>
        <v>0</v>
      </c>
      <c r="AB189" s="24">
        <f t="shared" si="41"/>
        <v>0</v>
      </c>
      <c r="AC189" s="12">
        <f t="shared" si="48"/>
        <v>0</v>
      </c>
    </row>
    <row r="190" spans="1:29" ht="19" customHeight="1" x14ac:dyDescent="0.2">
      <c r="A190" s="3">
        <v>190</v>
      </c>
      <c r="B190" s="4" t="s">
        <v>293</v>
      </c>
      <c r="C190" s="5" t="s">
        <v>424</v>
      </c>
      <c r="D190" s="4" t="s">
        <v>425</v>
      </c>
      <c r="E190" s="3">
        <v>1985</v>
      </c>
      <c r="F190" s="3">
        <v>3657</v>
      </c>
      <c r="G190" s="36">
        <v>0</v>
      </c>
      <c r="H190" s="36">
        <v>0</v>
      </c>
      <c r="I190" s="36">
        <v>0</v>
      </c>
      <c r="J190" s="36">
        <f t="shared" si="43"/>
        <v>0</v>
      </c>
      <c r="K190" s="36">
        <f t="shared" si="32"/>
        <v>0</v>
      </c>
      <c r="L190" s="36">
        <f t="shared" si="33"/>
        <v>0</v>
      </c>
      <c r="M190" s="36">
        <v>0</v>
      </c>
      <c r="N190" s="36">
        <v>0</v>
      </c>
      <c r="O190" s="36">
        <v>0</v>
      </c>
      <c r="P190" s="36">
        <f t="shared" si="44"/>
        <v>0</v>
      </c>
      <c r="Q190" s="36">
        <f t="shared" si="34"/>
        <v>0</v>
      </c>
      <c r="R190" s="40">
        <f t="shared" si="35"/>
        <v>0</v>
      </c>
      <c r="S190" s="46">
        <v>0</v>
      </c>
      <c r="T190" s="46">
        <v>0</v>
      </c>
      <c r="U190" s="46">
        <v>0</v>
      </c>
      <c r="V190" s="37">
        <f t="shared" si="49"/>
        <v>0</v>
      </c>
      <c r="W190" s="37">
        <f t="shared" si="36"/>
        <v>0</v>
      </c>
      <c r="X190" s="38">
        <f t="shared" si="37"/>
        <v>0</v>
      </c>
      <c r="Y190" s="37">
        <f t="shared" si="38"/>
        <v>0</v>
      </c>
      <c r="Z190" s="37">
        <f t="shared" si="39"/>
        <v>0</v>
      </c>
      <c r="AA190" s="38">
        <f t="shared" si="40"/>
        <v>0</v>
      </c>
      <c r="AB190" s="24">
        <f t="shared" si="41"/>
        <v>0</v>
      </c>
      <c r="AC190" s="12">
        <f t="shared" si="48"/>
        <v>0</v>
      </c>
    </row>
    <row r="191" spans="1:29" ht="17" x14ac:dyDescent="0.2">
      <c r="A191" s="3">
        <v>191</v>
      </c>
      <c r="B191" s="4" t="s">
        <v>480</v>
      </c>
      <c r="C191" s="5" t="s">
        <v>430</v>
      </c>
      <c r="D191" s="4" t="s">
        <v>431</v>
      </c>
      <c r="E191" s="3">
        <v>2021</v>
      </c>
      <c r="F191" s="3">
        <v>104.8</v>
      </c>
      <c r="G191" s="13">
        <v>0</v>
      </c>
      <c r="H191" s="13">
        <v>0</v>
      </c>
      <c r="I191" s="13">
        <v>0</v>
      </c>
      <c r="J191" s="36">
        <f t="shared" si="43"/>
        <v>0</v>
      </c>
      <c r="K191" s="36">
        <f t="shared" si="32"/>
        <v>0</v>
      </c>
      <c r="L191" s="36">
        <f t="shared" si="33"/>
        <v>0</v>
      </c>
      <c r="M191" s="13">
        <v>0</v>
      </c>
      <c r="N191" s="13">
        <v>0</v>
      </c>
      <c r="O191" s="13">
        <v>0</v>
      </c>
      <c r="P191" s="36">
        <f t="shared" si="44"/>
        <v>0</v>
      </c>
      <c r="Q191" s="36">
        <f t="shared" si="34"/>
        <v>0</v>
      </c>
      <c r="R191" s="40">
        <f t="shared" si="35"/>
        <v>0</v>
      </c>
      <c r="S191" s="45">
        <v>0</v>
      </c>
      <c r="T191" s="45">
        <v>0</v>
      </c>
      <c r="U191" s="45">
        <v>0</v>
      </c>
      <c r="V191" s="37">
        <f t="shared" si="49"/>
        <v>0</v>
      </c>
      <c r="W191" s="37">
        <f t="shared" si="36"/>
        <v>0</v>
      </c>
      <c r="X191" s="38">
        <f t="shared" si="37"/>
        <v>0</v>
      </c>
      <c r="Y191" s="37">
        <f t="shared" si="38"/>
        <v>0</v>
      </c>
      <c r="Z191" s="37">
        <f t="shared" si="39"/>
        <v>0</v>
      </c>
      <c r="AA191" s="38">
        <f t="shared" si="40"/>
        <v>0</v>
      </c>
      <c r="AB191" s="24">
        <f t="shared" si="41"/>
        <v>0</v>
      </c>
      <c r="AC191" s="12">
        <f t="shared" si="48"/>
        <v>0</v>
      </c>
    </row>
    <row r="192" spans="1:29" ht="21" customHeight="1" x14ac:dyDescent="0.2">
      <c r="A192" s="3">
        <v>192</v>
      </c>
      <c r="B192" s="4" t="s">
        <v>421</v>
      </c>
      <c r="C192" s="5" t="s">
        <v>463</v>
      </c>
      <c r="D192" s="4" t="s">
        <v>464</v>
      </c>
      <c r="E192" s="3">
        <v>1987</v>
      </c>
      <c r="F192" s="3">
        <v>93</v>
      </c>
      <c r="G192" s="13">
        <v>0</v>
      </c>
      <c r="H192" s="13">
        <v>0</v>
      </c>
      <c r="I192" s="13">
        <v>0</v>
      </c>
      <c r="J192" s="36">
        <f t="shared" si="43"/>
        <v>0</v>
      </c>
      <c r="K192" s="36">
        <f t="shared" si="32"/>
        <v>0</v>
      </c>
      <c r="L192" s="36">
        <f t="shared" si="33"/>
        <v>0</v>
      </c>
      <c r="M192" s="13">
        <v>0</v>
      </c>
      <c r="N192" s="13">
        <v>0</v>
      </c>
      <c r="O192" s="13">
        <v>0</v>
      </c>
      <c r="P192" s="36">
        <f t="shared" si="44"/>
        <v>0</v>
      </c>
      <c r="Q192" s="36">
        <f t="shared" si="34"/>
        <v>0</v>
      </c>
      <c r="R192" s="40">
        <f t="shared" si="35"/>
        <v>0</v>
      </c>
      <c r="S192" s="47">
        <v>0</v>
      </c>
      <c r="T192" s="47">
        <v>0</v>
      </c>
      <c r="U192" s="47">
        <v>0</v>
      </c>
      <c r="V192" s="37">
        <f t="shared" si="49"/>
        <v>0</v>
      </c>
      <c r="W192" s="37">
        <f t="shared" si="36"/>
        <v>0</v>
      </c>
      <c r="X192" s="38">
        <f t="shared" si="37"/>
        <v>0</v>
      </c>
      <c r="Y192" s="37">
        <f t="shared" si="38"/>
        <v>0</v>
      </c>
      <c r="Z192" s="37">
        <f t="shared" si="39"/>
        <v>0</v>
      </c>
      <c r="AA192" s="38">
        <f t="shared" si="40"/>
        <v>0</v>
      </c>
      <c r="AB192" s="24">
        <f t="shared" si="41"/>
        <v>0</v>
      </c>
      <c r="AC192" s="12">
        <f t="shared" si="48"/>
        <v>0</v>
      </c>
    </row>
    <row r="193" spans="1:29" ht="17" x14ac:dyDescent="0.2">
      <c r="A193" s="3">
        <v>193</v>
      </c>
      <c r="B193" s="4" t="s">
        <v>483</v>
      </c>
      <c r="C193" s="5" t="s">
        <v>465</v>
      </c>
      <c r="D193" s="4" t="s">
        <v>466</v>
      </c>
      <c r="E193" s="3">
        <v>1987</v>
      </c>
      <c r="F193" s="3">
        <v>77</v>
      </c>
      <c r="G193" s="13">
        <v>0</v>
      </c>
      <c r="H193" s="13">
        <v>0</v>
      </c>
      <c r="I193" s="13">
        <v>0</v>
      </c>
      <c r="J193" s="36">
        <f t="shared" si="43"/>
        <v>0</v>
      </c>
      <c r="K193" s="36">
        <f t="shared" si="32"/>
        <v>0</v>
      </c>
      <c r="L193" s="36">
        <f t="shared" si="33"/>
        <v>0</v>
      </c>
      <c r="M193" s="13">
        <v>0</v>
      </c>
      <c r="N193" s="13">
        <v>0</v>
      </c>
      <c r="O193" s="13">
        <v>0</v>
      </c>
      <c r="P193" s="36">
        <f t="shared" si="44"/>
        <v>0</v>
      </c>
      <c r="Q193" s="36">
        <f t="shared" si="34"/>
        <v>0</v>
      </c>
      <c r="R193" s="40">
        <f t="shared" si="35"/>
        <v>0</v>
      </c>
      <c r="S193" s="45">
        <v>0</v>
      </c>
      <c r="T193" s="45">
        <v>0</v>
      </c>
      <c r="U193" s="45">
        <v>0</v>
      </c>
      <c r="V193" s="37">
        <f t="shared" si="49"/>
        <v>0</v>
      </c>
      <c r="W193" s="37">
        <f t="shared" si="36"/>
        <v>0</v>
      </c>
      <c r="X193" s="38">
        <f t="shared" si="37"/>
        <v>0</v>
      </c>
      <c r="Y193" s="37">
        <f t="shared" si="38"/>
        <v>0</v>
      </c>
      <c r="Z193" s="37">
        <f t="shared" si="39"/>
        <v>0</v>
      </c>
      <c r="AA193" s="38">
        <f t="shared" si="40"/>
        <v>0</v>
      </c>
      <c r="AB193" s="24">
        <f t="shared" si="41"/>
        <v>0</v>
      </c>
      <c r="AC193" s="12">
        <f t="shared" si="48"/>
        <v>0</v>
      </c>
    </row>
    <row r="194" spans="1:29" ht="17" x14ac:dyDescent="0.2">
      <c r="A194" s="3">
        <v>194</v>
      </c>
      <c r="B194" s="4" t="s">
        <v>486</v>
      </c>
      <c r="C194" s="5" t="s">
        <v>448</v>
      </c>
      <c r="D194" s="4" t="s">
        <v>410</v>
      </c>
      <c r="E194" s="3">
        <v>1984</v>
      </c>
      <c r="F194" s="3">
        <v>93</v>
      </c>
      <c r="G194" s="13">
        <v>0</v>
      </c>
      <c r="H194" s="13">
        <v>0</v>
      </c>
      <c r="I194" s="13">
        <v>0</v>
      </c>
      <c r="J194" s="36">
        <f t="shared" si="43"/>
        <v>0</v>
      </c>
      <c r="K194" s="36">
        <f t="shared" si="32"/>
        <v>0</v>
      </c>
      <c r="L194" s="36">
        <f t="shared" si="33"/>
        <v>0</v>
      </c>
      <c r="M194" s="13">
        <v>0</v>
      </c>
      <c r="N194" s="13">
        <v>0</v>
      </c>
      <c r="O194" s="13">
        <v>0</v>
      </c>
      <c r="P194" s="36">
        <f t="shared" si="44"/>
        <v>0</v>
      </c>
      <c r="Q194" s="36">
        <f t="shared" si="34"/>
        <v>0</v>
      </c>
      <c r="R194" s="40">
        <f t="shared" si="35"/>
        <v>0</v>
      </c>
      <c r="S194" s="47">
        <v>0</v>
      </c>
      <c r="T194" s="47">
        <v>0</v>
      </c>
      <c r="U194" s="47">
        <v>0</v>
      </c>
      <c r="V194" s="37">
        <f t="shared" si="49"/>
        <v>0</v>
      </c>
      <c r="W194" s="37">
        <f t="shared" si="36"/>
        <v>0</v>
      </c>
      <c r="X194" s="38">
        <f t="shared" si="37"/>
        <v>0</v>
      </c>
      <c r="Y194" s="37">
        <f t="shared" si="38"/>
        <v>0</v>
      </c>
      <c r="Z194" s="37">
        <f t="shared" si="39"/>
        <v>0</v>
      </c>
      <c r="AA194" s="38">
        <f t="shared" si="40"/>
        <v>0</v>
      </c>
      <c r="AB194" s="24">
        <f t="shared" si="41"/>
        <v>0</v>
      </c>
      <c r="AC194" s="12">
        <f t="shared" si="48"/>
        <v>0</v>
      </c>
    </row>
    <row r="195" spans="1:29" ht="17" x14ac:dyDescent="0.2">
      <c r="A195" s="3">
        <v>195</v>
      </c>
      <c r="B195" s="4" t="s">
        <v>486</v>
      </c>
      <c r="C195" s="5" t="s">
        <v>449</v>
      </c>
      <c r="D195" s="4" t="s">
        <v>410</v>
      </c>
      <c r="E195" s="3">
        <v>1984</v>
      </c>
      <c r="F195" s="3">
        <v>93</v>
      </c>
      <c r="G195" s="13">
        <v>0</v>
      </c>
      <c r="H195" s="13">
        <v>0</v>
      </c>
      <c r="I195" s="13">
        <v>0</v>
      </c>
      <c r="J195" s="36">
        <f t="shared" si="43"/>
        <v>0</v>
      </c>
      <c r="K195" s="36">
        <f t="shared" ref="K195:K258" si="50">J195*0.057</f>
        <v>0</v>
      </c>
      <c r="L195" s="36">
        <f t="shared" ref="L195:L258" si="51">J195*230/1000000</f>
        <v>0</v>
      </c>
      <c r="M195" s="13">
        <v>0</v>
      </c>
      <c r="N195" s="13">
        <v>0</v>
      </c>
      <c r="O195" s="13">
        <v>0</v>
      </c>
      <c r="P195" s="36">
        <f t="shared" si="44"/>
        <v>0</v>
      </c>
      <c r="Q195" s="36">
        <f t="shared" ref="Q195:Q258" si="52">P195*0.0677</f>
        <v>0</v>
      </c>
      <c r="R195" s="40">
        <f t="shared" ref="R195:R258" si="53">P195*(100/1000000)</f>
        <v>0</v>
      </c>
      <c r="S195" s="47">
        <v>0</v>
      </c>
      <c r="T195" s="47">
        <v>0</v>
      </c>
      <c r="U195" s="47">
        <v>0</v>
      </c>
      <c r="V195" s="37">
        <f t="shared" si="49"/>
        <v>0</v>
      </c>
      <c r="W195" s="37">
        <f t="shared" ref="W195:W258" si="54">V195*0.1338</f>
        <v>0</v>
      </c>
      <c r="X195" s="38">
        <f t="shared" ref="X195:X258" si="55">V195*(180/1000000)</f>
        <v>0</v>
      </c>
      <c r="Y195" s="37">
        <f t="shared" ref="Y195:Y258" si="56">J195+P195+V195</f>
        <v>0</v>
      </c>
      <c r="Z195" s="37">
        <f t="shared" ref="Z195:Z258" si="57">K195+Q195+W195</f>
        <v>0</v>
      </c>
      <c r="AA195" s="38">
        <f t="shared" ref="AA195:AA258" si="58">L195+R195+X195</f>
        <v>0</v>
      </c>
      <c r="AB195" s="24">
        <f t="shared" ref="AB195:AB221" si="59">J195+P195+2.58*V195</f>
        <v>0</v>
      </c>
      <c r="AC195" s="12">
        <f t="shared" si="48"/>
        <v>0</v>
      </c>
    </row>
    <row r="196" spans="1:29" ht="18" customHeight="1" x14ac:dyDescent="0.2">
      <c r="A196" s="3">
        <v>196</v>
      </c>
      <c r="B196" s="4" t="s">
        <v>421</v>
      </c>
      <c r="C196" s="5" t="s">
        <v>456</v>
      </c>
      <c r="D196" s="4" t="s">
        <v>464</v>
      </c>
      <c r="E196" s="3">
        <v>1987</v>
      </c>
      <c r="F196" s="3">
        <v>81.349999999999994</v>
      </c>
      <c r="G196" s="13">
        <v>0</v>
      </c>
      <c r="H196" s="13">
        <v>0</v>
      </c>
      <c r="I196" s="13">
        <v>0</v>
      </c>
      <c r="J196" s="36">
        <f t="shared" ref="J196:J221" si="60">(G196+H196+I196)/3</f>
        <v>0</v>
      </c>
      <c r="K196" s="36">
        <f t="shared" si="50"/>
        <v>0</v>
      </c>
      <c r="L196" s="36">
        <f t="shared" si="51"/>
        <v>0</v>
      </c>
      <c r="M196" s="13">
        <v>0</v>
      </c>
      <c r="N196" s="13">
        <v>0</v>
      </c>
      <c r="O196" s="13">
        <v>0</v>
      </c>
      <c r="P196" s="36">
        <f t="shared" ref="P196:P221" si="61">(M196+N196+O196)/3</f>
        <v>0</v>
      </c>
      <c r="Q196" s="36">
        <f t="shared" si="52"/>
        <v>0</v>
      </c>
      <c r="R196" s="40">
        <f t="shared" si="53"/>
        <v>0</v>
      </c>
      <c r="S196" s="47">
        <v>0</v>
      </c>
      <c r="T196" s="47">
        <v>0</v>
      </c>
      <c r="U196" s="47">
        <v>0</v>
      </c>
      <c r="V196" s="37">
        <f t="shared" si="49"/>
        <v>0</v>
      </c>
      <c r="W196" s="37">
        <f t="shared" si="54"/>
        <v>0</v>
      </c>
      <c r="X196" s="38">
        <f t="shared" si="55"/>
        <v>0</v>
      </c>
      <c r="Y196" s="37">
        <f t="shared" si="56"/>
        <v>0</v>
      </c>
      <c r="Z196" s="37">
        <f t="shared" si="57"/>
        <v>0</v>
      </c>
      <c r="AA196" s="38">
        <f t="shared" si="58"/>
        <v>0</v>
      </c>
      <c r="AB196" s="24">
        <f t="shared" si="59"/>
        <v>0</v>
      </c>
      <c r="AC196" s="12">
        <f t="shared" si="48"/>
        <v>0</v>
      </c>
    </row>
    <row r="197" spans="1:29" ht="17" x14ac:dyDescent="0.2">
      <c r="A197" s="3">
        <v>197</v>
      </c>
      <c r="B197" s="4" t="s">
        <v>483</v>
      </c>
      <c r="C197" s="5" t="s">
        <v>338</v>
      </c>
      <c r="D197" s="4" t="s">
        <v>466</v>
      </c>
      <c r="E197" s="3">
        <v>1987</v>
      </c>
      <c r="F197" s="3">
        <v>88.8</v>
      </c>
      <c r="G197" s="13">
        <v>0</v>
      </c>
      <c r="H197" s="13">
        <v>0</v>
      </c>
      <c r="I197" s="13">
        <v>0</v>
      </c>
      <c r="J197" s="36">
        <f t="shared" si="60"/>
        <v>0</v>
      </c>
      <c r="K197" s="36">
        <f t="shared" si="50"/>
        <v>0</v>
      </c>
      <c r="L197" s="36">
        <f t="shared" si="51"/>
        <v>0</v>
      </c>
      <c r="M197" s="13">
        <v>0</v>
      </c>
      <c r="N197" s="13">
        <v>0</v>
      </c>
      <c r="O197" s="13">
        <v>0</v>
      </c>
      <c r="P197" s="36">
        <f t="shared" si="61"/>
        <v>0</v>
      </c>
      <c r="Q197" s="36">
        <f t="shared" si="52"/>
        <v>0</v>
      </c>
      <c r="R197" s="40">
        <f t="shared" si="53"/>
        <v>0</v>
      </c>
      <c r="S197" s="45">
        <v>0</v>
      </c>
      <c r="T197" s="45">
        <v>0</v>
      </c>
      <c r="U197" s="45">
        <v>0</v>
      </c>
      <c r="V197" s="37">
        <f t="shared" si="49"/>
        <v>0</v>
      </c>
      <c r="W197" s="37">
        <f t="shared" si="54"/>
        <v>0</v>
      </c>
      <c r="X197" s="38">
        <f t="shared" si="55"/>
        <v>0</v>
      </c>
      <c r="Y197" s="37">
        <f t="shared" si="56"/>
        <v>0</v>
      </c>
      <c r="Z197" s="37">
        <f t="shared" si="57"/>
        <v>0</v>
      </c>
      <c r="AA197" s="38">
        <f t="shared" si="58"/>
        <v>0</v>
      </c>
      <c r="AB197" s="24">
        <f t="shared" si="59"/>
        <v>0</v>
      </c>
      <c r="AC197" s="12">
        <f t="shared" si="48"/>
        <v>0</v>
      </c>
    </row>
    <row r="198" spans="1:29" ht="17" x14ac:dyDescent="0.2">
      <c r="A198" s="3">
        <v>198</v>
      </c>
      <c r="B198" s="4" t="s">
        <v>342</v>
      </c>
      <c r="C198" s="5" t="s">
        <v>341</v>
      </c>
      <c r="D198" s="4" t="s">
        <v>225</v>
      </c>
      <c r="E198" s="3">
        <v>2013</v>
      </c>
      <c r="F198" s="3">
        <v>71.73</v>
      </c>
      <c r="G198" s="36">
        <v>0</v>
      </c>
      <c r="H198" s="36">
        <v>0</v>
      </c>
      <c r="I198" s="36">
        <v>0</v>
      </c>
      <c r="J198" s="36">
        <f t="shared" si="60"/>
        <v>0</v>
      </c>
      <c r="K198" s="36">
        <f t="shared" si="50"/>
        <v>0</v>
      </c>
      <c r="L198" s="36">
        <f t="shared" si="51"/>
        <v>0</v>
      </c>
      <c r="M198" s="36">
        <v>0</v>
      </c>
      <c r="N198" s="36">
        <v>0</v>
      </c>
      <c r="O198" s="36">
        <v>0</v>
      </c>
      <c r="P198" s="36">
        <f t="shared" si="61"/>
        <v>0</v>
      </c>
      <c r="Q198" s="36">
        <f t="shared" si="52"/>
        <v>0</v>
      </c>
      <c r="R198" s="40">
        <f t="shared" si="53"/>
        <v>0</v>
      </c>
      <c r="S198" s="45">
        <v>0</v>
      </c>
      <c r="T198" s="45">
        <v>0</v>
      </c>
      <c r="U198" s="45">
        <v>0</v>
      </c>
      <c r="V198" s="37">
        <f t="shared" si="49"/>
        <v>0</v>
      </c>
      <c r="W198" s="37">
        <f t="shared" si="54"/>
        <v>0</v>
      </c>
      <c r="X198" s="38">
        <f t="shared" si="55"/>
        <v>0</v>
      </c>
      <c r="Y198" s="37">
        <f t="shared" si="56"/>
        <v>0</v>
      </c>
      <c r="Z198" s="37">
        <f t="shared" si="57"/>
        <v>0</v>
      </c>
      <c r="AA198" s="38">
        <f t="shared" si="58"/>
        <v>0</v>
      </c>
      <c r="AB198" s="24">
        <f t="shared" si="59"/>
        <v>0</v>
      </c>
      <c r="AC198" s="12">
        <f t="shared" si="48"/>
        <v>0</v>
      </c>
    </row>
    <row r="199" spans="1:29" ht="17" x14ac:dyDescent="0.2">
      <c r="A199" s="3">
        <v>199</v>
      </c>
      <c r="B199" s="4" t="s">
        <v>486</v>
      </c>
      <c r="C199" s="5" t="s">
        <v>226</v>
      </c>
      <c r="D199" s="4" t="s">
        <v>227</v>
      </c>
      <c r="E199" s="3">
        <v>2002</v>
      </c>
      <c r="F199" s="3">
        <v>86.9</v>
      </c>
      <c r="G199" s="36">
        <v>0</v>
      </c>
      <c r="H199" s="36">
        <v>0</v>
      </c>
      <c r="I199" s="36">
        <v>0</v>
      </c>
      <c r="J199" s="36">
        <f t="shared" si="60"/>
        <v>0</v>
      </c>
      <c r="K199" s="36">
        <f t="shared" si="50"/>
        <v>0</v>
      </c>
      <c r="L199" s="36">
        <f t="shared" si="51"/>
        <v>0</v>
      </c>
      <c r="M199" s="36">
        <v>0</v>
      </c>
      <c r="N199" s="36">
        <v>0</v>
      </c>
      <c r="O199" s="36">
        <v>0</v>
      </c>
      <c r="P199" s="36">
        <f t="shared" si="61"/>
        <v>0</v>
      </c>
      <c r="Q199" s="36">
        <f t="shared" si="52"/>
        <v>0</v>
      </c>
      <c r="R199" s="40">
        <f t="shared" si="53"/>
        <v>0</v>
      </c>
      <c r="S199" s="47">
        <v>0</v>
      </c>
      <c r="T199" s="47">
        <v>0</v>
      </c>
      <c r="U199" s="47">
        <v>0</v>
      </c>
      <c r="V199" s="37">
        <f t="shared" si="49"/>
        <v>0</v>
      </c>
      <c r="W199" s="37">
        <f t="shared" si="54"/>
        <v>0</v>
      </c>
      <c r="X199" s="38">
        <f t="shared" si="55"/>
        <v>0</v>
      </c>
      <c r="Y199" s="37">
        <f t="shared" si="56"/>
        <v>0</v>
      </c>
      <c r="Z199" s="37">
        <f t="shared" si="57"/>
        <v>0</v>
      </c>
      <c r="AA199" s="38">
        <f t="shared" si="58"/>
        <v>0</v>
      </c>
      <c r="AB199" s="24">
        <f t="shared" si="59"/>
        <v>0</v>
      </c>
      <c r="AC199" s="12">
        <f t="shared" si="48"/>
        <v>0</v>
      </c>
    </row>
    <row r="200" spans="1:29" ht="17" x14ac:dyDescent="0.2">
      <c r="A200" s="3">
        <v>200</v>
      </c>
      <c r="B200" s="4" t="s">
        <v>359</v>
      </c>
      <c r="C200" s="5" t="s">
        <v>228</v>
      </c>
      <c r="D200" s="4" t="s">
        <v>301</v>
      </c>
      <c r="E200" s="3">
        <v>2013</v>
      </c>
      <c r="F200" s="3">
        <v>77.8</v>
      </c>
      <c r="G200" s="36">
        <v>0</v>
      </c>
      <c r="H200" s="36">
        <v>0</v>
      </c>
      <c r="I200" s="36">
        <v>0</v>
      </c>
      <c r="J200" s="36">
        <f t="shared" si="60"/>
        <v>0</v>
      </c>
      <c r="K200" s="36">
        <f t="shared" si="50"/>
        <v>0</v>
      </c>
      <c r="L200" s="36">
        <f t="shared" si="51"/>
        <v>0</v>
      </c>
      <c r="M200" s="36">
        <v>0</v>
      </c>
      <c r="N200" s="36">
        <v>0</v>
      </c>
      <c r="O200" s="36">
        <v>0</v>
      </c>
      <c r="P200" s="36">
        <f t="shared" si="61"/>
        <v>0</v>
      </c>
      <c r="Q200" s="36">
        <f t="shared" si="52"/>
        <v>0</v>
      </c>
      <c r="R200" s="40">
        <f t="shared" si="53"/>
        <v>0</v>
      </c>
      <c r="S200" s="45">
        <v>0</v>
      </c>
      <c r="T200" s="45">
        <v>0</v>
      </c>
      <c r="U200" s="45">
        <v>0</v>
      </c>
      <c r="V200" s="37">
        <f t="shared" si="49"/>
        <v>0</v>
      </c>
      <c r="W200" s="37">
        <f t="shared" si="54"/>
        <v>0</v>
      </c>
      <c r="X200" s="38">
        <f t="shared" si="55"/>
        <v>0</v>
      </c>
      <c r="Y200" s="37">
        <f t="shared" si="56"/>
        <v>0</v>
      </c>
      <c r="Z200" s="37">
        <f t="shared" si="57"/>
        <v>0</v>
      </c>
      <c r="AA200" s="38">
        <f t="shared" si="58"/>
        <v>0</v>
      </c>
      <c r="AB200" s="24">
        <f t="shared" si="59"/>
        <v>0</v>
      </c>
      <c r="AC200" s="12">
        <f t="shared" si="48"/>
        <v>0</v>
      </c>
    </row>
    <row r="201" spans="1:29" ht="17" x14ac:dyDescent="0.2">
      <c r="A201" s="3">
        <v>201</v>
      </c>
      <c r="B201" s="4" t="s">
        <v>483</v>
      </c>
      <c r="C201" s="5" t="s">
        <v>230</v>
      </c>
      <c r="D201" s="4" t="s">
        <v>231</v>
      </c>
      <c r="E201" s="3">
        <v>1982</v>
      </c>
      <c r="F201" s="3">
        <v>87.33</v>
      </c>
      <c r="G201" s="36">
        <v>0</v>
      </c>
      <c r="H201" s="36">
        <v>0</v>
      </c>
      <c r="I201" s="36">
        <v>0</v>
      </c>
      <c r="J201" s="36">
        <f t="shared" si="60"/>
        <v>0</v>
      </c>
      <c r="K201" s="36">
        <f t="shared" si="50"/>
        <v>0</v>
      </c>
      <c r="L201" s="36">
        <f t="shared" si="51"/>
        <v>0</v>
      </c>
      <c r="M201" s="36">
        <v>0</v>
      </c>
      <c r="N201" s="36">
        <v>0</v>
      </c>
      <c r="O201" s="36">
        <v>0</v>
      </c>
      <c r="P201" s="36">
        <f t="shared" si="61"/>
        <v>0</v>
      </c>
      <c r="Q201" s="36">
        <f t="shared" si="52"/>
        <v>0</v>
      </c>
      <c r="R201" s="40">
        <f t="shared" si="53"/>
        <v>0</v>
      </c>
      <c r="S201" s="45">
        <v>0</v>
      </c>
      <c r="T201" s="45">
        <v>0</v>
      </c>
      <c r="U201" s="45">
        <v>0</v>
      </c>
      <c r="V201" s="37">
        <f t="shared" si="49"/>
        <v>0</v>
      </c>
      <c r="W201" s="37">
        <f t="shared" si="54"/>
        <v>0</v>
      </c>
      <c r="X201" s="38">
        <f t="shared" si="55"/>
        <v>0</v>
      </c>
      <c r="Y201" s="37">
        <f t="shared" si="56"/>
        <v>0</v>
      </c>
      <c r="Z201" s="37">
        <f t="shared" si="57"/>
        <v>0</v>
      </c>
      <c r="AA201" s="38">
        <f t="shared" si="58"/>
        <v>0</v>
      </c>
      <c r="AB201" s="24">
        <f t="shared" si="59"/>
        <v>0</v>
      </c>
      <c r="AC201" s="12">
        <f t="shared" si="48"/>
        <v>0</v>
      </c>
    </row>
    <row r="202" spans="1:29" ht="17" x14ac:dyDescent="0.2">
      <c r="A202" s="3">
        <v>202</v>
      </c>
      <c r="B202" s="4" t="s">
        <v>483</v>
      </c>
      <c r="C202" s="5" t="s">
        <v>241</v>
      </c>
      <c r="D202" s="4" t="s">
        <v>240</v>
      </c>
      <c r="E202" s="3">
        <v>1983</v>
      </c>
      <c r="F202" s="3">
        <v>96.6</v>
      </c>
      <c r="G202" s="36">
        <v>0</v>
      </c>
      <c r="H202" s="36">
        <v>0</v>
      </c>
      <c r="I202" s="36">
        <v>0</v>
      </c>
      <c r="J202" s="36">
        <f t="shared" si="60"/>
        <v>0</v>
      </c>
      <c r="K202" s="36">
        <f t="shared" si="50"/>
        <v>0</v>
      </c>
      <c r="L202" s="36">
        <f t="shared" si="51"/>
        <v>0</v>
      </c>
      <c r="M202" s="36">
        <v>0</v>
      </c>
      <c r="N202" s="36">
        <v>0</v>
      </c>
      <c r="O202" s="36">
        <v>0</v>
      </c>
      <c r="P202" s="36">
        <f t="shared" si="61"/>
        <v>0</v>
      </c>
      <c r="Q202" s="36">
        <f t="shared" si="52"/>
        <v>0</v>
      </c>
      <c r="R202" s="40">
        <f t="shared" si="53"/>
        <v>0</v>
      </c>
      <c r="S202" s="45">
        <v>0</v>
      </c>
      <c r="T202" s="45">
        <v>0</v>
      </c>
      <c r="U202" s="45">
        <v>0</v>
      </c>
      <c r="V202" s="37">
        <f t="shared" si="49"/>
        <v>0</v>
      </c>
      <c r="W202" s="37">
        <f t="shared" si="54"/>
        <v>0</v>
      </c>
      <c r="X202" s="38">
        <f t="shared" si="55"/>
        <v>0</v>
      </c>
      <c r="Y202" s="37">
        <f t="shared" si="56"/>
        <v>0</v>
      </c>
      <c r="Z202" s="37">
        <f t="shared" si="57"/>
        <v>0</v>
      </c>
      <c r="AA202" s="38">
        <f t="shared" si="58"/>
        <v>0</v>
      </c>
      <c r="AB202" s="24">
        <f t="shared" si="59"/>
        <v>0</v>
      </c>
      <c r="AC202" s="12">
        <f t="shared" si="48"/>
        <v>0</v>
      </c>
    </row>
    <row r="203" spans="1:29" ht="17" x14ac:dyDescent="0.2">
      <c r="A203" s="3">
        <v>203</v>
      </c>
      <c r="B203" s="4" t="s">
        <v>342</v>
      </c>
      <c r="C203" s="5" t="s">
        <v>367</v>
      </c>
      <c r="D203" s="4" t="s">
        <v>368</v>
      </c>
      <c r="E203" s="3">
        <v>1989</v>
      </c>
      <c r="F203" s="3">
        <v>86</v>
      </c>
      <c r="G203" s="13">
        <v>0</v>
      </c>
      <c r="H203" s="13">
        <v>0</v>
      </c>
      <c r="I203" s="13">
        <v>0</v>
      </c>
      <c r="J203" s="36">
        <f t="shared" si="60"/>
        <v>0</v>
      </c>
      <c r="K203" s="36">
        <f t="shared" si="50"/>
        <v>0</v>
      </c>
      <c r="L203" s="36">
        <f t="shared" si="51"/>
        <v>0</v>
      </c>
      <c r="M203" s="13">
        <v>0</v>
      </c>
      <c r="N203" s="13">
        <v>0</v>
      </c>
      <c r="O203" s="13">
        <v>0</v>
      </c>
      <c r="P203" s="36">
        <f t="shared" si="61"/>
        <v>0</v>
      </c>
      <c r="Q203" s="36">
        <f t="shared" si="52"/>
        <v>0</v>
      </c>
      <c r="R203" s="40">
        <f t="shared" si="53"/>
        <v>0</v>
      </c>
      <c r="S203" s="45">
        <v>0</v>
      </c>
      <c r="T203" s="45">
        <v>0</v>
      </c>
      <c r="U203" s="45">
        <v>0</v>
      </c>
      <c r="V203" s="37">
        <f t="shared" si="49"/>
        <v>0</v>
      </c>
      <c r="W203" s="37">
        <f t="shared" si="54"/>
        <v>0</v>
      </c>
      <c r="X203" s="38">
        <f t="shared" si="55"/>
        <v>0</v>
      </c>
      <c r="Y203" s="37">
        <f t="shared" si="56"/>
        <v>0</v>
      </c>
      <c r="Z203" s="37">
        <f t="shared" si="57"/>
        <v>0</v>
      </c>
      <c r="AA203" s="38">
        <f t="shared" si="58"/>
        <v>0</v>
      </c>
      <c r="AB203" s="24">
        <f t="shared" si="59"/>
        <v>0</v>
      </c>
      <c r="AC203" s="12">
        <f t="shared" si="48"/>
        <v>0</v>
      </c>
    </row>
    <row r="204" spans="1:29" ht="17" x14ac:dyDescent="0.2">
      <c r="A204" s="3">
        <v>204</v>
      </c>
      <c r="B204" s="4" t="s">
        <v>359</v>
      </c>
      <c r="C204" s="5" t="s">
        <v>370</v>
      </c>
      <c r="D204" s="4" t="s">
        <v>371</v>
      </c>
      <c r="E204" s="3">
        <v>1998</v>
      </c>
      <c r="F204" s="3">
        <v>85.8</v>
      </c>
      <c r="G204" s="36">
        <v>0</v>
      </c>
      <c r="H204" s="36">
        <v>0</v>
      </c>
      <c r="I204" s="36">
        <v>0</v>
      </c>
      <c r="J204" s="36">
        <f t="shared" si="60"/>
        <v>0</v>
      </c>
      <c r="K204" s="36">
        <f t="shared" si="50"/>
        <v>0</v>
      </c>
      <c r="L204" s="36">
        <f t="shared" si="51"/>
        <v>0</v>
      </c>
      <c r="M204" s="36">
        <v>0</v>
      </c>
      <c r="N204" s="36">
        <v>0</v>
      </c>
      <c r="O204" s="36">
        <v>0</v>
      </c>
      <c r="P204" s="36">
        <f t="shared" si="61"/>
        <v>0</v>
      </c>
      <c r="Q204" s="36">
        <f t="shared" si="52"/>
        <v>0</v>
      </c>
      <c r="R204" s="40">
        <f t="shared" si="53"/>
        <v>0</v>
      </c>
      <c r="S204" s="47">
        <v>0</v>
      </c>
      <c r="T204" s="47">
        <v>0</v>
      </c>
      <c r="U204" s="47">
        <v>0</v>
      </c>
      <c r="V204" s="37">
        <f t="shared" si="49"/>
        <v>0</v>
      </c>
      <c r="W204" s="37">
        <f t="shared" si="54"/>
        <v>0</v>
      </c>
      <c r="X204" s="38">
        <f t="shared" si="55"/>
        <v>0</v>
      </c>
      <c r="Y204" s="37">
        <f t="shared" si="56"/>
        <v>0</v>
      </c>
      <c r="Z204" s="37">
        <f t="shared" si="57"/>
        <v>0</v>
      </c>
      <c r="AA204" s="38">
        <f t="shared" si="58"/>
        <v>0</v>
      </c>
      <c r="AB204" s="24">
        <f t="shared" si="59"/>
        <v>0</v>
      </c>
      <c r="AC204" s="12">
        <f t="shared" si="48"/>
        <v>0</v>
      </c>
    </row>
    <row r="205" spans="1:29" ht="17" x14ac:dyDescent="0.2">
      <c r="A205" s="3">
        <v>205</v>
      </c>
      <c r="B205" s="4" t="s">
        <v>359</v>
      </c>
      <c r="C205" s="5" t="s">
        <v>495</v>
      </c>
      <c r="D205" s="4" t="s">
        <v>497</v>
      </c>
      <c r="E205" s="3" t="s">
        <v>496</v>
      </c>
      <c r="F205" s="3">
        <v>65</v>
      </c>
      <c r="G205" s="13">
        <v>0</v>
      </c>
      <c r="H205" s="13">
        <v>0</v>
      </c>
      <c r="I205" s="13">
        <v>0</v>
      </c>
      <c r="J205" s="36">
        <f t="shared" si="60"/>
        <v>0</v>
      </c>
      <c r="K205" s="36">
        <f t="shared" si="50"/>
        <v>0</v>
      </c>
      <c r="L205" s="36">
        <f t="shared" si="51"/>
        <v>0</v>
      </c>
      <c r="M205" s="13">
        <v>0</v>
      </c>
      <c r="N205" s="13">
        <v>0</v>
      </c>
      <c r="O205" s="13">
        <v>0</v>
      </c>
      <c r="P205" s="36">
        <f t="shared" si="61"/>
        <v>0</v>
      </c>
      <c r="Q205" s="36">
        <f t="shared" si="52"/>
        <v>0</v>
      </c>
      <c r="R205" s="40">
        <f t="shared" si="53"/>
        <v>0</v>
      </c>
      <c r="S205" s="47">
        <v>0</v>
      </c>
      <c r="T205" s="47">
        <v>0</v>
      </c>
      <c r="U205" s="47">
        <v>0</v>
      </c>
      <c r="V205" s="37">
        <f t="shared" si="49"/>
        <v>0</v>
      </c>
      <c r="W205" s="37">
        <f t="shared" si="54"/>
        <v>0</v>
      </c>
      <c r="X205" s="38">
        <f t="shared" si="55"/>
        <v>0</v>
      </c>
      <c r="Y205" s="37">
        <f t="shared" si="56"/>
        <v>0</v>
      </c>
      <c r="Z205" s="37">
        <f t="shared" si="57"/>
        <v>0</v>
      </c>
      <c r="AA205" s="38">
        <f t="shared" si="58"/>
        <v>0</v>
      </c>
      <c r="AB205" s="24">
        <f t="shared" si="59"/>
        <v>0</v>
      </c>
      <c r="AC205" s="12">
        <f t="shared" si="48"/>
        <v>0</v>
      </c>
    </row>
    <row r="206" spans="1:29" ht="17" x14ac:dyDescent="0.2">
      <c r="A206" s="3">
        <v>206</v>
      </c>
      <c r="B206" s="4" t="s">
        <v>359</v>
      </c>
      <c r="C206" s="5" t="s">
        <v>498</v>
      </c>
      <c r="D206" s="4" t="s">
        <v>500</v>
      </c>
      <c r="E206" s="3" t="s">
        <v>499</v>
      </c>
      <c r="F206" s="3"/>
      <c r="G206" s="36">
        <v>0</v>
      </c>
      <c r="H206" s="36">
        <v>0</v>
      </c>
      <c r="I206" s="36">
        <v>0</v>
      </c>
      <c r="J206" s="36">
        <f t="shared" si="60"/>
        <v>0</v>
      </c>
      <c r="K206" s="36">
        <f t="shared" si="50"/>
        <v>0</v>
      </c>
      <c r="L206" s="36">
        <f t="shared" si="51"/>
        <v>0</v>
      </c>
      <c r="M206" s="36">
        <v>0</v>
      </c>
      <c r="N206" s="36">
        <v>0</v>
      </c>
      <c r="O206" s="36">
        <v>0</v>
      </c>
      <c r="P206" s="36">
        <f t="shared" si="61"/>
        <v>0</v>
      </c>
      <c r="Q206" s="36">
        <f t="shared" si="52"/>
        <v>0</v>
      </c>
      <c r="R206" s="40">
        <f t="shared" si="53"/>
        <v>0</v>
      </c>
      <c r="S206" s="45">
        <v>0</v>
      </c>
      <c r="T206" s="45">
        <v>0</v>
      </c>
      <c r="U206" s="45">
        <v>0</v>
      </c>
      <c r="V206" s="37">
        <f t="shared" si="49"/>
        <v>0</v>
      </c>
      <c r="W206" s="37">
        <f t="shared" si="54"/>
        <v>0</v>
      </c>
      <c r="X206" s="38">
        <f t="shared" si="55"/>
        <v>0</v>
      </c>
      <c r="Y206" s="37">
        <f t="shared" si="56"/>
        <v>0</v>
      </c>
      <c r="Z206" s="37">
        <f t="shared" si="57"/>
        <v>0</v>
      </c>
      <c r="AA206" s="38">
        <f t="shared" si="58"/>
        <v>0</v>
      </c>
      <c r="AB206" s="24">
        <f t="shared" si="59"/>
        <v>0</v>
      </c>
      <c r="AC206" s="52"/>
    </row>
    <row r="207" spans="1:29" ht="17" x14ac:dyDescent="0.2">
      <c r="A207" s="3">
        <v>207</v>
      </c>
      <c r="B207" s="4" t="s">
        <v>359</v>
      </c>
      <c r="C207" s="5" t="s">
        <v>503</v>
      </c>
      <c r="D207" s="4" t="s">
        <v>505</v>
      </c>
      <c r="E207" s="3" t="s">
        <v>504</v>
      </c>
      <c r="F207" s="3">
        <v>353</v>
      </c>
      <c r="G207" s="36">
        <v>0</v>
      </c>
      <c r="H207" s="36">
        <v>0</v>
      </c>
      <c r="I207" s="36">
        <v>0</v>
      </c>
      <c r="J207" s="36">
        <f t="shared" si="60"/>
        <v>0</v>
      </c>
      <c r="K207" s="36">
        <f t="shared" si="50"/>
        <v>0</v>
      </c>
      <c r="L207" s="36">
        <f t="shared" si="51"/>
        <v>0</v>
      </c>
      <c r="M207" s="36">
        <v>0</v>
      </c>
      <c r="N207" s="36">
        <v>0</v>
      </c>
      <c r="O207" s="36">
        <v>0</v>
      </c>
      <c r="P207" s="36">
        <f t="shared" si="61"/>
        <v>0</v>
      </c>
      <c r="Q207" s="36">
        <f t="shared" si="52"/>
        <v>0</v>
      </c>
      <c r="R207" s="40">
        <f t="shared" si="53"/>
        <v>0</v>
      </c>
      <c r="S207" s="47">
        <v>0</v>
      </c>
      <c r="T207" s="47">
        <v>0</v>
      </c>
      <c r="U207" s="47">
        <v>0</v>
      </c>
      <c r="V207" s="37">
        <f t="shared" si="49"/>
        <v>0</v>
      </c>
      <c r="W207" s="37">
        <f t="shared" si="54"/>
        <v>0</v>
      </c>
      <c r="X207" s="38">
        <f t="shared" si="55"/>
        <v>0</v>
      </c>
      <c r="Y207" s="37">
        <f t="shared" si="56"/>
        <v>0</v>
      </c>
      <c r="Z207" s="37">
        <f t="shared" si="57"/>
        <v>0</v>
      </c>
      <c r="AA207" s="38">
        <f t="shared" si="58"/>
        <v>0</v>
      </c>
      <c r="AB207" s="24">
        <f t="shared" si="59"/>
        <v>0</v>
      </c>
      <c r="AC207" s="12">
        <f t="shared" ref="AC207:AC232" si="62">AB207/F207</f>
        <v>0</v>
      </c>
    </row>
    <row r="208" spans="1:29" ht="17" x14ac:dyDescent="0.2">
      <c r="A208" s="3">
        <v>208</v>
      </c>
      <c r="B208" s="4" t="s">
        <v>421</v>
      </c>
      <c r="C208" s="5" t="s">
        <v>391</v>
      </c>
      <c r="D208" s="4" t="s">
        <v>392</v>
      </c>
      <c r="E208" s="3">
        <v>1989</v>
      </c>
      <c r="F208" s="3">
        <v>89.83</v>
      </c>
      <c r="G208" s="36">
        <v>0</v>
      </c>
      <c r="H208" s="36">
        <v>0</v>
      </c>
      <c r="I208" s="36">
        <v>0</v>
      </c>
      <c r="J208" s="36">
        <f t="shared" si="60"/>
        <v>0</v>
      </c>
      <c r="K208" s="36">
        <f t="shared" si="50"/>
        <v>0</v>
      </c>
      <c r="L208" s="36">
        <f t="shared" si="51"/>
        <v>0</v>
      </c>
      <c r="M208" s="36">
        <v>0</v>
      </c>
      <c r="N208" s="36">
        <v>0</v>
      </c>
      <c r="O208" s="36">
        <v>0</v>
      </c>
      <c r="P208" s="36">
        <f t="shared" si="61"/>
        <v>0</v>
      </c>
      <c r="Q208" s="36">
        <f t="shared" si="52"/>
        <v>0</v>
      </c>
      <c r="R208" s="40">
        <f t="shared" si="53"/>
        <v>0</v>
      </c>
      <c r="S208" s="47">
        <v>0</v>
      </c>
      <c r="T208" s="47">
        <v>0</v>
      </c>
      <c r="U208" s="47">
        <v>0</v>
      </c>
      <c r="V208" s="37">
        <f t="shared" si="49"/>
        <v>0</v>
      </c>
      <c r="W208" s="37">
        <f t="shared" si="54"/>
        <v>0</v>
      </c>
      <c r="X208" s="38">
        <f t="shared" si="55"/>
        <v>0</v>
      </c>
      <c r="Y208" s="37">
        <f t="shared" si="56"/>
        <v>0</v>
      </c>
      <c r="Z208" s="37">
        <f t="shared" si="57"/>
        <v>0</v>
      </c>
      <c r="AA208" s="38">
        <f t="shared" si="58"/>
        <v>0</v>
      </c>
      <c r="AB208" s="24">
        <f t="shared" si="59"/>
        <v>0</v>
      </c>
      <c r="AC208" s="12">
        <f t="shared" si="62"/>
        <v>0</v>
      </c>
    </row>
    <row r="209" spans="1:29" ht="17" x14ac:dyDescent="0.2">
      <c r="A209" s="3">
        <v>209</v>
      </c>
      <c r="B209" s="4" t="s">
        <v>483</v>
      </c>
      <c r="C209" s="5" t="s">
        <v>393</v>
      </c>
      <c r="D209" s="4" t="s">
        <v>394</v>
      </c>
      <c r="E209" s="3">
        <v>1985</v>
      </c>
      <c r="F209" s="3">
        <v>179.8</v>
      </c>
      <c r="G209" s="36">
        <v>0</v>
      </c>
      <c r="H209" s="36">
        <v>0</v>
      </c>
      <c r="I209" s="36">
        <v>0</v>
      </c>
      <c r="J209" s="36">
        <f t="shared" si="60"/>
        <v>0</v>
      </c>
      <c r="K209" s="36">
        <f t="shared" si="50"/>
        <v>0</v>
      </c>
      <c r="L209" s="36">
        <f t="shared" si="51"/>
        <v>0</v>
      </c>
      <c r="M209" s="36">
        <v>0</v>
      </c>
      <c r="N209" s="36">
        <v>0</v>
      </c>
      <c r="O209" s="36">
        <v>0</v>
      </c>
      <c r="P209" s="36">
        <f t="shared" si="61"/>
        <v>0</v>
      </c>
      <c r="Q209" s="36">
        <f t="shared" si="52"/>
        <v>0</v>
      </c>
      <c r="R209" s="40">
        <f t="shared" si="53"/>
        <v>0</v>
      </c>
      <c r="S209" s="45">
        <v>0</v>
      </c>
      <c r="T209" s="45">
        <v>0</v>
      </c>
      <c r="U209" s="45">
        <v>0</v>
      </c>
      <c r="V209" s="37">
        <f t="shared" si="49"/>
        <v>0</v>
      </c>
      <c r="W209" s="37">
        <f t="shared" si="54"/>
        <v>0</v>
      </c>
      <c r="X209" s="38">
        <f t="shared" si="55"/>
        <v>0</v>
      </c>
      <c r="Y209" s="37">
        <f t="shared" si="56"/>
        <v>0</v>
      </c>
      <c r="Z209" s="37">
        <f t="shared" si="57"/>
        <v>0</v>
      </c>
      <c r="AA209" s="38">
        <f t="shared" si="58"/>
        <v>0</v>
      </c>
      <c r="AB209" s="24">
        <f t="shared" si="59"/>
        <v>0</v>
      </c>
      <c r="AC209" s="12">
        <f t="shared" si="62"/>
        <v>0</v>
      </c>
    </row>
    <row r="210" spans="1:29" ht="17" x14ac:dyDescent="0.2">
      <c r="A210" s="3">
        <v>210</v>
      </c>
      <c r="B210" s="4" t="s">
        <v>527</v>
      </c>
      <c r="C210" s="5" t="s">
        <v>397</v>
      </c>
      <c r="D210" s="4" t="s">
        <v>408</v>
      </c>
      <c r="E210" s="3">
        <v>1973</v>
      </c>
      <c r="F210" s="3">
        <v>91.3</v>
      </c>
      <c r="G210" s="13">
        <v>0</v>
      </c>
      <c r="H210" s="13">
        <v>0</v>
      </c>
      <c r="I210" s="13">
        <v>0</v>
      </c>
      <c r="J210" s="36">
        <f t="shared" si="60"/>
        <v>0</v>
      </c>
      <c r="K210" s="36">
        <f t="shared" si="50"/>
        <v>0</v>
      </c>
      <c r="L210" s="36">
        <f t="shared" si="51"/>
        <v>0</v>
      </c>
      <c r="M210" s="13">
        <v>0</v>
      </c>
      <c r="N210" s="13">
        <v>0</v>
      </c>
      <c r="O210" s="13">
        <v>0</v>
      </c>
      <c r="P210" s="36">
        <f t="shared" si="61"/>
        <v>0</v>
      </c>
      <c r="Q210" s="36">
        <f t="shared" si="52"/>
        <v>0</v>
      </c>
      <c r="R210" s="40">
        <f t="shared" si="53"/>
        <v>0</v>
      </c>
      <c r="S210" s="45">
        <v>0</v>
      </c>
      <c r="T210" s="45">
        <v>0</v>
      </c>
      <c r="U210" s="45">
        <v>0</v>
      </c>
      <c r="V210" s="37">
        <f t="shared" si="49"/>
        <v>0</v>
      </c>
      <c r="W210" s="37">
        <f t="shared" si="54"/>
        <v>0</v>
      </c>
      <c r="X210" s="38">
        <f t="shared" si="55"/>
        <v>0</v>
      </c>
      <c r="Y210" s="37">
        <f t="shared" si="56"/>
        <v>0</v>
      </c>
      <c r="Z210" s="37">
        <f t="shared" si="57"/>
        <v>0</v>
      </c>
      <c r="AA210" s="38">
        <f t="shared" si="58"/>
        <v>0</v>
      </c>
      <c r="AB210" s="24">
        <f t="shared" si="59"/>
        <v>0</v>
      </c>
      <c r="AC210" s="12">
        <f t="shared" si="62"/>
        <v>0</v>
      </c>
    </row>
    <row r="211" spans="1:29" ht="17" x14ac:dyDescent="0.2">
      <c r="A211" s="3">
        <v>211</v>
      </c>
      <c r="B211" s="4" t="s">
        <v>359</v>
      </c>
      <c r="C211" s="5" t="s">
        <v>166</v>
      </c>
      <c r="D211" s="4" t="s">
        <v>168</v>
      </c>
      <c r="E211" s="3" t="s">
        <v>167</v>
      </c>
      <c r="F211" s="3">
        <v>1290</v>
      </c>
      <c r="G211" s="36">
        <v>0</v>
      </c>
      <c r="H211" s="36">
        <v>0</v>
      </c>
      <c r="I211" s="36">
        <v>0</v>
      </c>
      <c r="J211" s="36">
        <f t="shared" si="60"/>
        <v>0</v>
      </c>
      <c r="K211" s="36">
        <f t="shared" si="50"/>
        <v>0</v>
      </c>
      <c r="L211" s="36">
        <f t="shared" si="51"/>
        <v>0</v>
      </c>
      <c r="M211" s="36">
        <v>0</v>
      </c>
      <c r="N211" s="36">
        <v>0</v>
      </c>
      <c r="O211" s="36">
        <v>0</v>
      </c>
      <c r="P211" s="36">
        <f t="shared" si="61"/>
        <v>0</v>
      </c>
      <c r="Q211" s="36">
        <f t="shared" si="52"/>
        <v>0</v>
      </c>
      <c r="R211" s="40">
        <f t="shared" si="53"/>
        <v>0</v>
      </c>
      <c r="S211" s="47">
        <v>0</v>
      </c>
      <c r="T211" s="47">
        <v>0</v>
      </c>
      <c r="U211" s="47">
        <v>0</v>
      </c>
      <c r="V211" s="37">
        <f t="shared" si="49"/>
        <v>0</v>
      </c>
      <c r="W211" s="37">
        <f t="shared" si="54"/>
        <v>0</v>
      </c>
      <c r="X211" s="38">
        <f t="shared" si="55"/>
        <v>0</v>
      </c>
      <c r="Y211" s="37">
        <f t="shared" si="56"/>
        <v>0</v>
      </c>
      <c r="Z211" s="37">
        <f t="shared" si="57"/>
        <v>0</v>
      </c>
      <c r="AA211" s="38">
        <f t="shared" si="58"/>
        <v>0</v>
      </c>
      <c r="AB211" s="24">
        <f t="shared" si="59"/>
        <v>0</v>
      </c>
      <c r="AC211" s="12">
        <f t="shared" si="62"/>
        <v>0</v>
      </c>
    </row>
    <row r="212" spans="1:29" ht="17" x14ac:dyDescent="0.2">
      <c r="A212" s="3">
        <v>212</v>
      </c>
      <c r="B212" s="4" t="s">
        <v>483</v>
      </c>
      <c r="C212" s="5" t="s">
        <v>169</v>
      </c>
      <c r="D212" s="4" t="s">
        <v>170</v>
      </c>
      <c r="E212" s="3" t="s">
        <v>496</v>
      </c>
      <c r="F212" s="3">
        <v>55</v>
      </c>
      <c r="G212" s="36">
        <v>0</v>
      </c>
      <c r="H212" s="36">
        <v>0</v>
      </c>
      <c r="I212" s="36">
        <v>0</v>
      </c>
      <c r="J212" s="36">
        <f t="shared" si="60"/>
        <v>0</v>
      </c>
      <c r="K212" s="36">
        <f t="shared" si="50"/>
        <v>0</v>
      </c>
      <c r="L212" s="36">
        <f t="shared" si="51"/>
        <v>0</v>
      </c>
      <c r="M212" s="36">
        <v>0</v>
      </c>
      <c r="N212" s="36">
        <v>0</v>
      </c>
      <c r="O212" s="36">
        <v>0</v>
      </c>
      <c r="P212" s="36">
        <f t="shared" si="61"/>
        <v>0</v>
      </c>
      <c r="Q212" s="36">
        <f t="shared" si="52"/>
        <v>0</v>
      </c>
      <c r="R212" s="40">
        <f t="shared" si="53"/>
        <v>0</v>
      </c>
      <c r="S212" s="45">
        <v>0</v>
      </c>
      <c r="T212" s="45">
        <v>0</v>
      </c>
      <c r="U212" s="45">
        <v>0</v>
      </c>
      <c r="V212" s="37">
        <f t="shared" si="49"/>
        <v>0</v>
      </c>
      <c r="W212" s="37">
        <f t="shared" si="54"/>
        <v>0</v>
      </c>
      <c r="X212" s="38">
        <f t="shared" si="55"/>
        <v>0</v>
      </c>
      <c r="Y212" s="37">
        <f t="shared" si="56"/>
        <v>0</v>
      </c>
      <c r="Z212" s="37">
        <f t="shared" si="57"/>
        <v>0</v>
      </c>
      <c r="AA212" s="38">
        <f t="shared" si="58"/>
        <v>0</v>
      </c>
      <c r="AB212" s="24">
        <f t="shared" si="59"/>
        <v>0</v>
      </c>
      <c r="AC212" s="12">
        <f t="shared" si="62"/>
        <v>0</v>
      </c>
    </row>
    <row r="213" spans="1:29" ht="17" x14ac:dyDescent="0.2">
      <c r="A213" s="3">
        <v>213</v>
      </c>
      <c r="B213" s="4" t="s">
        <v>486</v>
      </c>
      <c r="C213" s="5" t="s">
        <v>175</v>
      </c>
      <c r="D213" s="4" t="s">
        <v>176</v>
      </c>
      <c r="E213" s="3" t="s">
        <v>283</v>
      </c>
      <c r="F213" s="3">
        <v>91</v>
      </c>
      <c r="G213" s="36">
        <v>0</v>
      </c>
      <c r="H213" s="36">
        <v>0</v>
      </c>
      <c r="I213" s="36">
        <v>0</v>
      </c>
      <c r="J213" s="36">
        <f t="shared" si="60"/>
        <v>0</v>
      </c>
      <c r="K213" s="36">
        <f t="shared" si="50"/>
        <v>0</v>
      </c>
      <c r="L213" s="36">
        <f t="shared" si="51"/>
        <v>0</v>
      </c>
      <c r="M213" s="36">
        <v>0</v>
      </c>
      <c r="N213" s="36">
        <v>0</v>
      </c>
      <c r="O213" s="36">
        <v>0</v>
      </c>
      <c r="P213" s="36">
        <f t="shared" si="61"/>
        <v>0</v>
      </c>
      <c r="Q213" s="36">
        <f t="shared" si="52"/>
        <v>0</v>
      </c>
      <c r="R213" s="40">
        <f t="shared" si="53"/>
        <v>0</v>
      </c>
      <c r="S213" s="45">
        <v>0</v>
      </c>
      <c r="T213" s="45">
        <v>0</v>
      </c>
      <c r="U213" s="45">
        <v>0</v>
      </c>
      <c r="V213" s="37">
        <f t="shared" si="49"/>
        <v>0</v>
      </c>
      <c r="W213" s="37">
        <f t="shared" si="54"/>
        <v>0</v>
      </c>
      <c r="X213" s="38">
        <f t="shared" si="55"/>
        <v>0</v>
      </c>
      <c r="Y213" s="37">
        <f t="shared" si="56"/>
        <v>0</v>
      </c>
      <c r="Z213" s="37">
        <f t="shared" si="57"/>
        <v>0</v>
      </c>
      <c r="AA213" s="38">
        <f t="shared" si="58"/>
        <v>0</v>
      </c>
      <c r="AB213" s="24">
        <f t="shared" si="59"/>
        <v>0</v>
      </c>
      <c r="AC213" s="12">
        <f t="shared" si="62"/>
        <v>0</v>
      </c>
    </row>
    <row r="214" spans="1:29" ht="17" x14ac:dyDescent="0.2">
      <c r="A214" s="3">
        <v>214</v>
      </c>
      <c r="B214" s="4" t="s">
        <v>483</v>
      </c>
      <c r="C214" s="5" t="s">
        <v>177</v>
      </c>
      <c r="D214" s="4" t="s">
        <v>466</v>
      </c>
      <c r="E214" s="3">
        <v>1987</v>
      </c>
      <c r="F214" s="3">
        <v>85</v>
      </c>
      <c r="G214" s="13">
        <v>0</v>
      </c>
      <c r="H214" s="13">
        <v>0</v>
      </c>
      <c r="I214" s="13">
        <v>0</v>
      </c>
      <c r="J214" s="36">
        <f t="shared" si="60"/>
        <v>0</v>
      </c>
      <c r="K214" s="36">
        <f t="shared" si="50"/>
        <v>0</v>
      </c>
      <c r="L214" s="36">
        <f t="shared" si="51"/>
        <v>0</v>
      </c>
      <c r="M214" s="13">
        <v>0</v>
      </c>
      <c r="N214" s="13">
        <v>0</v>
      </c>
      <c r="O214" s="13">
        <v>0</v>
      </c>
      <c r="P214" s="36">
        <f t="shared" si="61"/>
        <v>0</v>
      </c>
      <c r="Q214" s="36">
        <f t="shared" si="52"/>
        <v>0</v>
      </c>
      <c r="R214" s="40">
        <f t="shared" si="53"/>
        <v>0</v>
      </c>
      <c r="S214" s="45">
        <v>0</v>
      </c>
      <c r="T214" s="45">
        <v>0</v>
      </c>
      <c r="U214" s="45">
        <v>0</v>
      </c>
      <c r="V214" s="37">
        <f t="shared" si="49"/>
        <v>0</v>
      </c>
      <c r="W214" s="37">
        <f t="shared" si="54"/>
        <v>0</v>
      </c>
      <c r="X214" s="38">
        <f t="shared" si="55"/>
        <v>0</v>
      </c>
      <c r="Y214" s="37">
        <f t="shared" si="56"/>
        <v>0</v>
      </c>
      <c r="Z214" s="37">
        <f t="shared" si="57"/>
        <v>0</v>
      </c>
      <c r="AA214" s="38">
        <f t="shared" si="58"/>
        <v>0</v>
      </c>
      <c r="AB214" s="24">
        <f t="shared" si="59"/>
        <v>0</v>
      </c>
      <c r="AC214" s="12">
        <f t="shared" si="62"/>
        <v>0</v>
      </c>
    </row>
    <row r="215" spans="1:29" ht="17" x14ac:dyDescent="0.2">
      <c r="A215" s="3">
        <v>215</v>
      </c>
      <c r="B215" s="4" t="s">
        <v>486</v>
      </c>
      <c r="C215" s="5" t="s">
        <v>179</v>
      </c>
      <c r="D215" s="4" t="s">
        <v>180</v>
      </c>
      <c r="E215" s="3">
        <v>1980</v>
      </c>
      <c r="F215" s="3">
        <v>78</v>
      </c>
      <c r="G215" s="13">
        <v>0</v>
      </c>
      <c r="H215" s="13">
        <v>0</v>
      </c>
      <c r="I215" s="13">
        <v>0</v>
      </c>
      <c r="J215" s="36">
        <f t="shared" si="60"/>
        <v>0</v>
      </c>
      <c r="K215" s="36">
        <f t="shared" si="50"/>
        <v>0</v>
      </c>
      <c r="L215" s="36">
        <f t="shared" si="51"/>
        <v>0</v>
      </c>
      <c r="M215" s="13">
        <v>0</v>
      </c>
      <c r="N215" s="13">
        <v>0</v>
      </c>
      <c r="O215" s="13">
        <v>0</v>
      </c>
      <c r="P215" s="36">
        <f t="shared" si="61"/>
        <v>0</v>
      </c>
      <c r="Q215" s="36">
        <f t="shared" si="52"/>
        <v>0</v>
      </c>
      <c r="R215" s="40">
        <f t="shared" si="53"/>
        <v>0</v>
      </c>
      <c r="S215" s="47">
        <v>0</v>
      </c>
      <c r="T215" s="47">
        <v>0</v>
      </c>
      <c r="U215" s="47">
        <v>0</v>
      </c>
      <c r="V215" s="37">
        <f t="shared" si="49"/>
        <v>0</v>
      </c>
      <c r="W215" s="37">
        <f t="shared" si="54"/>
        <v>0</v>
      </c>
      <c r="X215" s="38">
        <f t="shared" si="55"/>
        <v>0</v>
      </c>
      <c r="Y215" s="37">
        <f t="shared" si="56"/>
        <v>0</v>
      </c>
      <c r="Z215" s="37">
        <f t="shared" si="57"/>
        <v>0</v>
      </c>
      <c r="AA215" s="38">
        <f t="shared" si="58"/>
        <v>0</v>
      </c>
      <c r="AB215" s="24">
        <f t="shared" si="59"/>
        <v>0</v>
      </c>
      <c r="AC215" s="12">
        <f t="shared" si="62"/>
        <v>0</v>
      </c>
    </row>
    <row r="216" spans="1:29" ht="17" x14ac:dyDescent="0.2">
      <c r="A216" s="3">
        <v>216</v>
      </c>
      <c r="B216" s="4" t="s">
        <v>359</v>
      </c>
      <c r="C216" s="5" t="s">
        <v>304</v>
      </c>
      <c r="D216" s="4" t="s">
        <v>305</v>
      </c>
      <c r="E216" s="3" t="s">
        <v>283</v>
      </c>
      <c r="F216" s="6">
        <v>397</v>
      </c>
      <c r="G216" s="36">
        <v>0</v>
      </c>
      <c r="H216" s="36">
        <v>0</v>
      </c>
      <c r="I216" s="36">
        <v>0</v>
      </c>
      <c r="J216" s="36">
        <f t="shared" si="60"/>
        <v>0</v>
      </c>
      <c r="K216" s="36">
        <f t="shared" si="50"/>
        <v>0</v>
      </c>
      <c r="L216" s="36">
        <f t="shared" si="51"/>
        <v>0</v>
      </c>
      <c r="M216" s="36">
        <v>0</v>
      </c>
      <c r="N216" s="36">
        <v>0</v>
      </c>
      <c r="O216" s="36">
        <v>0</v>
      </c>
      <c r="P216" s="36">
        <f t="shared" si="61"/>
        <v>0</v>
      </c>
      <c r="Q216" s="36">
        <f t="shared" si="52"/>
        <v>0</v>
      </c>
      <c r="R216" s="40">
        <f t="shared" si="53"/>
        <v>0</v>
      </c>
      <c r="S216" s="47">
        <v>0</v>
      </c>
      <c r="T216" s="47">
        <v>0</v>
      </c>
      <c r="U216" s="47">
        <v>0</v>
      </c>
      <c r="V216" s="37">
        <f t="shared" si="49"/>
        <v>0</v>
      </c>
      <c r="W216" s="37">
        <f t="shared" si="54"/>
        <v>0</v>
      </c>
      <c r="X216" s="38">
        <f t="shared" si="55"/>
        <v>0</v>
      </c>
      <c r="Y216" s="37">
        <f t="shared" si="56"/>
        <v>0</v>
      </c>
      <c r="Z216" s="37">
        <f t="shared" si="57"/>
        <v>0</v>
      </c>
      <c r="AA216" s="38">
        <f t="shared" si="58"/>
        <v>0</v>
      </c>
      <c r="AB216" s="24">
        <f t="shared" si="59"/>
        <v>0</v>
      </c>
      <c r="AC216" s="12">
        <f t="shared" si="62"/>
        <v>0</v>
      </c>
    </row>
    <row r="217" spans="1:29" ht="17" x14ac:dyDescent="0.2">
      <c r="A217" s="3">
        <v>217</v>
      </c>
      <c r="B217" s="4"/>
      <c r="C217" s="5" t="s">
        <v>306</v>
      </c>
      <c r="D217" s="4" t="s">
        <v>307</v>
      </c>
      <c r="E217" s="3">
        <v>1983</v>
      </c>
      <c r="F217" s="3">
        <v>98</v>
      </c>
      <c r="G217" s="36">
        <v>0</v>
      </c>
      <c r="H217" s="36">
        <v>0</v>
      </c>
      <c r="I217" s="36">
        <v>0</v>
      </c>
      <c r="J217" s="36">
        <f t="shared" si="60"/>
        <v>0</v>
      </c>
      <c r="K217" s="36">
        <f t="shared" si="50"/>
        <v>0</v>
      </c>
      <c r="L217" s="36">
        <f t="shared" si="51"/>
        <v>0</v>
      </c>
      <c r="M217" s="36">
        <v>0</v>
      </c>
      <c r="N217" s="36">
        <v>0</v>
      </c>
      <c r="O217" s="36">
        <v>0</v>
      </c>
      <c r="P217" s="36">
        <f t="shared" si="61"/>
        <v>0</v>
      </c>
      <c r="Q217" s="36">
        <f t="shared" si="52"/>
        <v>0</v>
      </c>
      <c r="R217" s="40">
        <f t="shared" si="53"/>
        <v>0</v>
      </c>
      <c r="S217" s="47">
        <v>0</v>
      </c>
      <c r="T217" s="47">
        <v>0</v>
      </c>
      <c r="U217" s="47">
        <v>0</v>
      </c>
      <c r="V217" s="37">
        <f t="shared" si="49"/>
        <v>0</v>
      </c>
      <c r="W217" s="37">
        <f t="shared" si="54"/>
        <v>0</v>
      </c>
      <c r="X217" s="38">
        <f t="shared" si="55"/>
        <v>0</v>
      </c>
      <c r="Y217" s="37">
        <f t="shared" si="56"/>
        <v>0</v>
      </c>
      <c r="Z217" s="37">
        <f t="shared" si="57"/>
        <v>0</v>
      </c>
      <c r="AA217" s="38">
        <f t="shared" si="58"/>
        <v>0</v>
      </c>
      <c r="AB217" s="24">
        <f t="shared" si="59"/>
        <v>0</v>
      </c>
      <c r="AC217" s="12">
        <f t="shared" si="62"/>
        <v>0</v>
      </c>
    </row>
    <row r="218" spans="1:29" ht="17" x14ac:dyDescent="0.2">
      <c r="A218" s="3">
        <v>218</v>
      </c>
      <c r="B218" s="4"/>
      <c r="C218" s="5" t="s">
        <v>306</v>
      </c>
      <c r="D218" s="4" t="s">
        <v>307</v>
      </c>
      <c r="E218" s="3">
        <v>1983</v>
      </c>
      <c r="F218" s="3">
        <v>98</v>
      </c>
      <c r="G218" s="36">
        <v>0</v>
      </c>
      <c r="H218" s="36">
        <v>0</v>
      </c>
      <c r="I218" s="36">
        <v>0</v>
      </c>
      <c r="J218" s="36">
        <f t="shared" si="60"/>
        <v>0</v>
      </c>
      <c r="K218" s="36">
        <f t="shared" si="50"/>
        <v>0</v>
      </c>
      <c r="L218" s="36">
        <f t="shared" si="51"/>
        <v>0</v>
      </c>
      <c r="M218" s="36">
        <v>0</v>
      </c>
      <c r="N218" s="36">
        <v>0</v>
      </c>
      <c r="O218" s="36">
        <v>0</v>
      </c>
      <c r="P218" s="36">
        <f t="shared" si="61"/>
        <v>0</v>
      </c>
      <c r="Q218" s="36">
        <f t="shared" si="52"/>
        <v>0</v>
      </c>
      <c r="R218" s="40">
        <f t="shared" si="53"/>
        <v>0</v>
      </c>
      <c r="S218" s="47">
        <v>0</v>
      </c>
      <c r="T218" s="47">
        <v>0</v>
      </c>
      <c r="U218" s="47">
        <v>0</v>
      </c>
      <c r="V218" s="37">
        <f t="shared" si="49"/>
        <v>0</v>
      </c>
      <c r="W218" s="37">
        <f t="shared" si="54"/>
        <v>0</v>
      </c>
      <c r="X218" s="38">
        <f t="shared" si="55"/>
        <v>0</v>
      </c>
      <c r="Y218" s="37">
        <f t="shared" si="56"/>
        <v>0</v>
      </c>
      <c r="Z218" s="37">
        <f t="shared" si="57"/>
        <v>0</v>
      </c>
      <c r="AA218" s="38">
        <f t="shared" si="58"/>
        <v>0</v>
      </c>
      <c r="AB218" s="24">
        <f t="shared" si="59"/>
        <v>0</v>
      </c>
      <c r="AC218" s="12">
        <f t="shared" si="62"/>
        <v>0</v>
      </c>
    </row>
    <row r="219" spans="1:29" ht="17" x14ac:dyDescent="0.2">
      <c r="A219" s="3">
        <v>219</v>
      </c>
      <c r="B219" s="4"/>
      <c r="C219" s="5" t="s">
        <v>308</v>
      </c>
      <c r="D219" s="4" t="s">
        <v>307</v>
      </c>
      <c r="E219" s="3">
        <v>1983</v>
      </c>
      <c r="F219" s="3">
        <v>98</v>
      </c>
      <c r="G219" s="36">
        <v>0</v>
      </c>
      <c r="H219" s="36">
        <v>0</v>
      </c>
      <c r="I219" s="36">
        <v>0</v>
      </c>
      <c r="J219" s="36">
        <f t="shared" si="60"/>
        <v>0</v>
      </c>
      <c r="K219" s="36">
        <f t="shared" si="50"/>
        <v>0</v>
      </c>
      <c r="L219" s="36">
        <f t="shared" si="51"/>
        <v>0</v>
      </c>
      <c r="M219" s="36">
        <v>0</v>
      </c>
      <c r="N219" s="36">
        <v>0</v>
      </c>
      <c r="O219" s="36">
        <v>0</v>
      </c>
      <c r="P219" s="36">
        <f t="shared" si="61"/>
        <v>0</v>
      </c>
      <c r="Q219" s="36">
        <f t="shared" si="52"/>
        <v>0</v>
      </c>
      <c r="R219" s="40">
        <f t="shared" si="53"/>
        <v>0</v>
      </c>
      <c r="S219" s="47">
        <v>0</v>
      </c>
      <c r="T219" s="47">
        <v>0</v>
      </c>
      <c r="U219" s="47">
        <v>0</v>
      </c>
      <c r="V219" s="37">
        <f t="shared" si="49"/>
        <v>0</v>
      </c>
      <c r="W219" s="37">
        <f t="shared" si="54"/>
        <v>0</v>
      </c>
      <c r="X219" s="38">
        <f t="shared" si="55"/>
        <v>0</v>
      </c>
      <c r="Y219" s="37">
        <f t="shared" si="56"/>
        <v>0</v>
      </c>
      <c r="Z219" s="37">
        <f t="shared" si="57"/>
        <v>0</v>
      </c>
      <c r="AA219" s="38">
        <f t="shared" si="58"/>
        <v>0</v>
      </c>
      <c r="AB219" s="24">
        <f t="shared" si="59"/>
        <v>0</v>
      </c>
      <c r="AC219" s="12">
        <f t="shared" si="62"/>
        <v>0</v>
      </c>
    </row>
    <row r="220" spans="1:29" ht="17" x14ac:dyDescent="0.2">
      <c r="A220" s="3">
        <v>220</v>
      </c>
      <c r="B220" s="4"/>
      <c r="C220" s="5" t="s">
        <v>309</v>
      </c>
      <c r="D220" s="4" t="s">
        <v>307</v>
      </c>
      <c r="E220" s="3">
        <v>1983</v>
      </c>
      <c r="F220" s="3">
        <v>98</v>
      </c>
      <c r="G220" s="36">
        <v>0</v>
      </c>
      <c r="H220" s="36">
        <v>0</v>
      </c>
      <c r="I220" s="36">
        <v>0</v>
      </c>
      <c r="J220" s="36">
        <f t="shared" si="60"/>
        <v>0</v>
      </c>
      <c r="K220" s="36">
        <f t="shared" si="50"/>
        <v>0</v>
      </c>
      <c r="L220" s="36">
        <f t="shared" si="51"/>
        <v>0</v>
      </c>
      <c r="M220" s="36">
        <v>0</v>
      </c>
      <c r="N220" s="36">
        <v>0</v>
      </c>
      <c r="O220" s="36">
        <v>0</v>
      </c>
      <c r="P220" s="36">
        <f t="shared" si="61"/>
        <v>0</v>
      </c>
      <c r="Q220" s="36">
        <f t="shared" si="52"/>
        <v>0</v>
      </c>
      <c r="R220" s="40">
        <f t="shared" si="53"/>
        <v>0</v>
      </c>
      <c r="S220" s="47">
        <v>0</v>
      </c>
      <c r="T220" s="47">
        <v>0</v>
      </c>
      <c r="U220" s="47">
        <v>0</v>
      </c>
      <c r="V220" s="37">
        <f t="shared" si="49"/>
        <v>0</v>
      </c>
      <c r="W220" s="37">
        <f t="shared" si="54"/>
        <v>0</v>
      </c>
      <c r="X220" s="38">
        <f t="shared" si="55"/>
        <v>0</v>
      </c>
      <c r="Y220" s="37">
        <f t="shared" si="56"/>
        <v>0</v>
      </c>
      <c r="Z220" s="37">
        <f t="shared" si="57"/>
        <v>0</v>
      </c>
      <c r="AA220" s="38">
        <f t="shared" si="58"/>
        <v>0</v>
      </c>
      <c r="AB220" s="24">
        <f t="shared" si="59"/>
        <v>0</v>
      </c>
      <c r="AC220" s="12">
        <f t="shared" si="62"/>
        <v>0</v>
      </c>
    </row>
    <row r="221" spans="1:29" ht="17" x14ac:dyDescent="0.2">
      <c r="A221" s="3">
        <v>221</v>
      </c>
      <c r="B221" s="4" t="s">
        <v>359</v>
      </c>
      <c r="C221" s="5" t="s">
        <v>311</v>
      </c>
      <c r="D221" s="4" t="s">
        <v>432</v>
      </c>
      <c r="E221" s="3" t="s">
        <v>312</v>
      </c>
      <c r="F221" s="3">
        <v>85</v>
      </c>
      <c r="G221" s="13">
        <v>0</v>
      </c>
      <c r="H221" s="13">
        <v>0</v>
      </c>
      <c r="I221" s="13">
        <v>0</v>
      </c>
      <c r="J221" s="36">
        <f t="shared" si="60"/>
        <v>0</v>
      </c>
      <c r="K221" s="36">
        <f t="shared" si="50"/>
        <v>0</v>
      </c>
      <c r="L221" s="36">
        <f t="shared" si="51"/>
        <v>0</v>
      </c>
      <c r="M221" s="13">
        <v>0</v>
      </c>
      <c r="N221" s="13">
        <v>0</v>
      </c>
      <c r="O221" s="13">
        <v>0</v>
      </c>
      <c r="P221" s="36">
        <f t="shared" si="61"/>
        <v>0</v>
      </c>
      <c r="Q221" s="36">
        <f t="shared" si="52"/>
        <v>0</v>
      </c>
      <c r="R221" s="40">
        <f t="shared" si="53"/>
        <v>0</v>
      </c>
      <c r="S221" s="47">
        <v>0</v>
      </c>
      <c r="T221" s="47">
        <v>0</v>
      </c>
      <c r="U221" s="47">
        <v>0</v>
      </c>
      <c r="V221" s="37">
        <f t="shared" si="49"/>
        <v>0</v>
      </c>
      <c r="W221" s="37">
        <f t="shared" si="54"/>
        <v>0</v>
      </c>
      <c r="X221" s="38">
        <f t="shared" si="55"/>
        <v>0</v>
      </c>
      <c r="Y221" s="37">
        <f t="shared" si="56"/>
        <v>0</v>
      </c>
      <c r="Z221" s="37">
        <f t="shared" si="57"/>
        <v>0</v>
      </c>
      <c r="AA221" s="38">
        <f t="shared" si="58"/>
        <v>0</v>
      </c>
      <c r="AB221" s="24">
        <f t="shared" si="59"/>
        <v>0</v>
      </c>
      <c r="AC221" s="12">
        <f t="shared" si="62"/>
        <v>0</v>
      </c>
    </row>
    <row r="222" spans="1:29" ht="17" x14ac:dyDescent="0.2">
      <c r="A222" s="3">
        <v>222</v>
      </c>
      <c r="B222" s="4" t="s">
        <v>483</v>
      </c>
      <c r="C222" s="5" t="s">
        <v>433</v>
      </c>
      <c r="D222" s="4" t="s">
        <v>240</v>
      </c>
      <c r="E222" s="3">
        <v>1983</v>
      </c>
      <c r="F222" s="3">
        <v>96</v>
      </c>
      <c r="G222" s="13" t="s">
        <v>69</v>
      </c>
      <c r="H222" s="13" t="s">
        <v>69</v>
      </c>
      <c r="I222" s="13" t="s">
        <v>69</v>
      </c>
      <c r="J222" s="36"/>
      <c r="K222" s="36">
        <f t="shared" si="50"/>
        <v>0</v>
      </c>
      <c r="L222" s="36">
        <f t="shared" si="51"/>
        <v>0</v>
      </c>
      <c r="M222" s="13" t="s">
        <v>69</v>
      </c>
      <c r="N222" s="13" t="s">
        <v>69</v>
      </c>
      <c r="O222" s="13" t="s">
        <v>69</v>
      </c>
      <c r="P222" s="36"/>
      <c r="Q222" s="36">
        <f t="shared" si="52"/>
        <v>0</v>
      </c>
      <c r="R222" s="40">
        <f t="shared" si="53"/>
        <v>0</v>
      </c>
      <c r="S222" s="47" t="s">
        <v>69</v>
      </c>
      <c r="T222" s="47" t="s">
        <v>69</v>
      </c>
      <c r="U222" s="47" t="s">
        <v>69</v>
      </c>
      <c r="V222" s="37"/>
      <c r="W222" s="37">
        <f t="shared" si="54"/>
        <v>0</v>
      </c>
      <c r="X222" s="38">
        <f t="shared" si="55"/>
        <v>0</v>
      </c>
      <c r="Y222" s="37">
        <f t="shared" si="56"/>
        <v>0</v>
      </c>
      <c r="Z222" s="37">
        <f t="shared" si="57"/>
        <v>0</v>
      </c>
      <c r="AA222" s="38">
        <f t="shared" si="58"/>
        <v>0</v>
      </c>
      <c r="AB222" s="24"/>
      <c r="AC222" s="12">
        <f t="shared" si="62"/>
        <v>0</v>
      </c>
    </row>
    <row r="223" spans="1:29" ht="17" x14ac:dyDescent="0.2">
      <c r="A223" s="3">
        <v>223</v>
      </c>
      <c r="B223" s="4" t="s">
        <v>293</v>
      </c>
      <c r="C223" s="5" t="s">
        <v>434</v>
      </c>
      <c r="D223" s="4" t="s">
        <v>435</v>
      </c>
      <c r="E223" s="3" t="s">
        <v>283</v>
      </c>
      <c r="F223" s="3">
        <v>90</v>
      </c>
      <c r="G223" s="36">
        <v>0</v>
      </c>
      <c r="H223" s="36">
        <v>0</v>
      </c>
      <c r="I223" s="36">
        <v>0</v>
      </c>
      <c r="J223" s="36">
        <f t="shared" ref="J223:J246" si="63">(G223+H223+I223)/3</f>
        <v>0</v>
      </c>
      <c r="K223" s="36">
        <f t="shared" si="50"/>
        <v>0</v>
      </c>
      <c r="L223" s="36">
        <f t="shared" si="51"/>
        <v>0</v>
      </c>
      <c r="M223" s="36">
        <v>0</v>
      </c>
      <c r="N223" s="36">
        <v>0</v>
      </c>
      <c r="O223" s="36">
        <v>0</v>
      </c>
      <c r="P223" s="36">
        <f t="shared" ref="P223:P246" si="64">(M223+N223+O223)/3</f>
        <v>0</v>
      </c>
      <c r="Q223" s="36">
        <f t="shared" si="52"/>
        <v>0</v>
      </c>
      <c r="R223" s="40">
        <f t="shared" si="53"/>
        <v>0</v>
      </c>
      <c r="S223" s="45">
        <v>0</v>
      </c>
      <c r="T223" s="45">
        <v>0</v>
      </c>
      <c r="U223" s="45">
        <v>0</v>
      </c>
      <c r="V223" s="37">
        <f t="shared" ref="V223:V228" si="65">(S223+T223+U223)/3</f>
        <v>0</v>
      </c>
      <c r="W223" s="37">
        <f t="shared" si="54"/>
        <v>0</v>
      </c>
      <c r="X223" s="38">
        <f t="shared" si="55"/>
        <v>0</v>
      </c>
      <c r="Y223" s="37">
        <f t="shared" si="56"/>
        <v>0</v>
      </c>
      <c r="Z223" s="37">
        <f t="shared" si="57"/>
        <v>0</v>
      </c>
      <c r="AA223" s="38">
        <f t="shared" si="58"/>
        <v>0</v>
      </c>
      <c r="AB223" s="24">
        <f t="shared" ref="AB223:AB246" si="66">J223+P223+2.58*V223</f>
        <v>0</v>
      </c>
      <c r="AC223" s="12">
        <f t="shared" si="62"/>
        <v>0</v>
      </c>
    </row>
    <row r="224" spans="1:29" ht="17" x14ac:dyDescent="0.2">
      <c r="A224" s="3">
        <v>224</v>
      </c>
      <c r="B224" s="4" t="s">
        <v>342</v>
      </c>
      <c r="C224" s="5" t="s">
        <v>436</v>
      </c>
      <c r="D224" s="4" t="s">
        <v>344</v>
      </c>
      <c r="E224" s="3">
        <v>1989</v>
      </c>
      <c r="F224" s="3">
        <v>84</v>
      </c>
      <c r="G224" s="13">
        <v>0</v>
      </c>
      <c r="H224" s="13">
        <v>0</v>
      </c>
      <c r="I224" s="13">
        <v>0</v>
      </c>
      <c r="J224" s="36">
        <f t="shared" si="63"/>
        <v>0</v>
      </c>
      <c r="K224" s="36">
        <f t="shared" si="50"/>
        <v>0</v>
      </c>
      <c r="L224" s="36">
        <f t="shared" si="51"/>
        <v>0</v>
      </c>
      <c r="M224" s="13">
        <v>0</v>
      </c>
      <c r="N224" s="13">
        <v>0</v>
      </c>
      <c r="O224" s="13">
        <v>0</v>
      </c>
      <c r="P224" s="36">
        <f t="shared" si="64"/>
        <v>0</v>
      </c>
      <c r="Q224" s="36">
        <f t="shared" si="52"/>
        <v>0</v>
      </c>
      <c r="R224" s="40">
        <f t="shared" si="53"/>
        <v>0</v>
      </c>
      <c r="S224" s="45">
        <v>0</v>
      </c>
      <c r="T224" s="45">
        <v>0</v>
      </c>
      <c r="U224" s="45">
        <v>0</v>
      </c>
      <c r="V224" s="37">
        <f t="shared" si="65"/>
        <v>0</v>
      </c>
      <c r="W224" s="37">
        <f t="shared" si="54"/>
        <v>0</v>
      </c>
      <c r="X224" s="38">
        <f t="shared" si="55"/>
        <v>0</v>
      </c>
      <c r="Y224" s="37">
        <f t="shared" si="56"/>
        <v>0</v>
      </c>
      <c r="Z224" s="37">
        <f t="shared" si="57"/>
        <v>0</v>
      </c>
      <c r="AA224" s="38">
        <f t="shared" si="58"/>
        <v>0</v>
      </c>
      <c r="AB224" s="24">
        <f t="shared" si="66"/>
        <v>0</v>
      </c>
      <c r="AC224" s="12">
        <f t="shared" si="62"/>
        <v>0</v>
      </c>
    </row>
    <row r="225" spans="1:29" ht="17" x14ac:dyDescent="0.2">
      <c r="A225" s="3">
        <v>225</v>
      </c>
      <c r="B225" s="4" t="s">
        <v>359</v>
      </c>
      <c r="C225" s="5" t="s">
        <v>439</v>
      </c>
      <c r="D225" s="4" t="s">
        <v>440</v>
      </c>
      <c r="E225" s="3">
        <v>1100</v>
      </c>
      <c r="F225" s="3">
        <v>553</v>
      </c>
      <c r="G225" s="36">
        <v>0</v>
      </c>
      <c r="H225" s="36">
        <v>0</v>
      </c>
      <c r="I225" s="36">
        <v>0</v>
      </c>
      <c r="J225" s="36">
        <f t="shared" si="63"/>
        <v>0</v>
      </c>
      <c r="K225" s="36">
        <f t="shared" si="50"/>
        <v>0</v>
      </c>
      <c r="L225" s="36">
        <f t="shared" si="51"/>
        <v>0</v>
      </c>
      <c r="M225" s="36">
        <v>0</v>
      </c>
      <c r="N225" s="36">
        <v>0</v>
      </c>
      <c r="O225" s="36">
        <v>0</v>
      </c>
      <c r="P225" s="36">
        <f t="shared" si="64"/>
        <v>0</v>
      </c>
      <c r="Q225" s="36">
        <f t="shared" si="52"/>
        <v>0</v>
      </c>
      <c r="R225" s="40">
        <f t="shared" si="53"/>
        <v>0</v>
      </c>
      <c r="S225" s="45">
        <v>0</v>
      </c>
      <c r="T225" s="45">
        <v>0</v>
      </c>
      <c r="U225" s="45">
        <v>0</v>
      </c>
      <c r="V225" s="37">
        <f t="shared" si="65"/>
        <v>0</v>
      </c>
      <c r="W225" s="37">
        <f t="shared" si="54"/>
        <v>0</v>
      </c>
      <c r="X225" s="38">
        <f t="shared" si="55"/>
        <v>0</v>
      </c>
      <c r="Y225" s="37">
        <f t="shared" si="56"/>
        <v>0</v>
      </c>
      <c r="Z225" s="37">
        <f t="shared" si="57"/>
        <v>0</v>
      </c>
      <c r="AA225" s="38">
        <f t="shared" si="58"/>
        <v>0</v>
      </c>
      <c r="AB225" s="24">
        <f t="shared" si="66"/>
        <v>0</v>
      </c>
      <c r="AC225" s="12">
        <f t="shared" si="62"/>
        <v>0</v>
      </c>
    </row>
    <row r="226" spans="1:29" ht="17" x14ac:dyDescent="0.2">
      <c r="A226" s="3">
        <v>226</v>
      </c>
      <c r="B226" s="4" t="s">
        <v>480</v>
      </c>
      <c r="C226" s="5" t="s">
        <v>441</v>
      </c>
      <c r="D226" s="4" t="s">
        <v>442</v>
      </c>
      <c r="E226" s="3">
        <v>1991</v>
      </c>
      <c r="F226" s="3">
        <v>48.75</v>
      </c>
      <c r="G226" s="36">
        <v>0</v>
      </c>
      <c r="H226" s="36">
        <v>0</v>
      </c>
      <c r="I226" s="36">
        <v>0</v>
      </c>
      <c r="J226" s="36">
        <f t="shared" si="63"/>
        <v>0</v>
      </c>
      <c r="K226" s="36">
        <f t="shared" si="50"/>
        <v>0</v>
      </c>
      <c r="L226" s="36">
        <f t="shared" si="51"/>
        <v>0</v>
      </c>
      <c r="M226" s="36">
        <v>0</v>
      </c>
      <c r="N226" s="36">
        <v>0</v>
      </c>
      <c r="O226" s="36">
        <v>0</v>
      </c>
      <c r="P226" s="36">
        <f t="shared" si="64"/>
        <v>0</v>
      </c>
      <c r="Q226" s="36">
        <f t="shared" si="52"/>
        <v>0</v>
      </c>
      <c r="R226" s="40">
        <f t="shared" si="53"/>
        <v>0</v>
      </c>
      <c r="S226" s="45">
        <v>0</v>
      </c>
      <c r="T226" s="45">
        <v>0</v>
      </c>
      <c r="U226" s="45">
        <v>0</v>
      </c>
      <c r="V226" s="37">
        <f t="shared" si="65"/>
        <v>0</v>
      </c>
      <c r="W226" s="37">
        <f t="shared" si="54"/>
        <v>0</v>
      </c>
      <c r="X226" s="38">
        <f t="shared" si="55"/>
        <v>0</v>
      </c>
      <c r="Y226" s="37">
        <f t="shared" si="56"/>
        <v>0</v>
      </c>
      <c r="Z226" s="37">
        <f t="shared" si="57"/>
        <v>0</v>
      </c>
      <c r="AA226" s="38">
        <f t="shared" si="58"/>
        <v>0</v>
      </c>
      <c r="AB226" s="24">
        <f t="shared" si="66"/>
        <v>0</v>
      </c>
      <c r="AC226" s="12">
        <f t="shared" si="62"/>
        <v>0</v>
      </c>
    </row>
    <row r="227" spans="1:29" ht="17" x14ac:dyDescent="0.2">
      <c r="A227" s="3">
        <v>227</v>
      </c>
      <c r="B227" s="4" t="s">
        <v>359</v>
      </c>
      <c r="C227" s="5" t="s">
        <v>326</v>
      </c>
      <c r="D227" s="4" t="s">
        <v>327</v>
      </c>
      <c r="E227" s="3" t="s">
        <v>504</v>
      </c>
      <c r="F227" s="3">
        <v>415</v>
      </c>
      <c r="G227" s="13">
        <v>0</v>
      </c>
      <c r="H227" s="13">
        <v>0</v>
      </c>
      <c r="I227" s="13">
        <v>0</v>
      </c>
      <c r="J227" s="36">
        <f t="shared" si="63"/>
        <v>0</v>
      </c>
      <c r="K227" s="36">
        <f t="shared" si="50"/>
        <v>0</v>
      </c>
      <c r="L227" s="36">
        <f t="shared" si="51"/>
        <v>0</v>
      </c>
      <c r="M227" s="13">
        <v>0</v>
      </c>
      <c r="N227" s="13">
        <v>0</v>
      </c>
      <c r="O227" s="13">
        <v>0</v>
      </c>
      <c r="P227" s="36">
        <f t="shared" si="64"/>
        <v>0</v>
      </c>
      <c r="Q227" s="36">
        <f t="shared" si="52"/>
        <v>0</v>
      </c>
      <c r="R227" s="40">
        <f t="shared" si="53"/>
        <v>0</v>
      </c>
      <c r="S227" s="47">
        <v>0</v>
      </c>
      <c r="T227" s="47">
        <v>0</v>
      </c>
      <c r="U227" s="47">
        <v>0</v>
      </c>
      <c r="V227" s="37">
        <f t="shared" si="65"/>
        <v>0</v>
      </c>
      <c r="W227" s="37">
        <f t="shared" si="54"/>
        <v>0</v>
      </c>
      <c r="X227" s="38">
        <f t="shared" si="55"/>
        <v>0</v>
      </c>
      <c r="Y227" s="37">
        <f t="shared" si="56"/>
        <v>0</v>
      </c>
      <c r="Z227" s="37">
        <f t="shared" si="57"/>
        <v>0</v>
      </c>
      <c r="AA227" s="38">
        <f t="shared" si="58"/>
        <v>0</v>
      </c>
      <c r="AB227" s="24">
        <f t="shared" si="66"/>
        <v>0</v>
      </c>
      <c r="AC227" s="12">
        <f t="shared" si="62"/>
        <v>0</v>
      </c>
    </row>
    <row r="228" spans="1:29" ht="17" x14ac:dyDescent="0.2">
      <c r="A228" s="3">
        <v>228</v>
      </c>
      <c r="B228" s="4" t="s">
        <v>421</v>
      </c>
      <c r="C228" s="5" t="s">
        <v>108</v>
      </c>
      <c r="D228" s="4" t="s">
        <v>109</v>
      </c>
      <c r="E228" s="3">
        <v>1987</v>
      </c>
      <c r="F228" s="3">
        <v>98.59</v>
      </c>
      <c r="G228" s="36">
        <v>0</v>
      </c>
      <c r="H228" s="36">
        <v>0</v>
      </c>
      <c r="I228" s="36">
        <v>0</v>
      </c>
      <c r="J228" s="36">
        <f t="shared" si="63"/>
        <v>0</v>
      </c>
      <c r="K228" s="36">
        <f t="shared" si="50"/>
        <v>0</v>
      </c>
      <c r="L228" s="36">
        <f t="shared" si="51"/>
        <v>0</v>
      </c>
      <c r="M228" s="36">
        <v>0</v>
      </c>
      <c r="N228" s="36">
        <v>0</v>
      </c>
      <c r="O228" s="36">
        <v>0</v>
      </c>
      <c r="P228" s="36">
        <f t="shared" si="64"/>
        <v>0</v>
      </c>
      <c r="Q228" s="36">
        <f t="shared" si="52"/>
        <v>0</v>
      </c>
      <c r="R228" s="40">
        <f t="shared" si="53"/>
        <v>0</v>
      </c>
      <c r="S228" s="45">
        <v>0</v>
      </c>
      <c r="T228" s="45">
        <v>0</v>
      </c>
      <c r="U228" s="45">
        <v>0</v>
      </c>
      <c r="V228" s="37">
        <f t="shared" si="65"/>
        <v>0</v>
      </c>
      <c r="W228" s="37">
        <f t="shared" si="54"/>
        <v>0</v>
      </c>
      <c r="X228" s="38">
        <f t="shared" si="55"/>
        <v>0</v>
      </c>
      <c r="Y228" s="37">
        <f t="shared" si="56"/>
        <v>0</v>
      </c>
      <c r="Z228" s="37">
        <f t="shared" si="57"/>
        <v>0</v>
      </c>
      <c r="AA228" s="38">
        <f t="shared" si="58"/>
        <v>0</v>
      </c>
      <c r="AB228" s="24">
        <f t="shared" si="66"/>
        <v>0</v>
      </c>
      <c r="AC228" s="12">
        <f t="shared" si="62"/>
        <v>0</v>
      </c>
    </row>
    <row r="229" spans="1:29" ht="17" x14ac:dyDescent="0.2">
      <c r="A229" s="3">
        <v>229</v>
      </c>
      <c r="B229" s="4" t="s">
        <v>359</v>
      </c>
      <c r="C229" s="5" t="s">
        <v>251</v>
      </c>
      <c r="D229" s="4" t="s">
        <v>252</v>
      </c>
      <c r="E229" s="3">
        <v>1947</v>
      </c>
      <c r="F229" s="3">
        <v>75</v>
      </c>
      <c r="G229" s="36">
        <v>0</v>
      </c>
      <c r="H229" s="36">
        <v>0</v>
      </c>
      <c r="I229" s="36">
        <v>0</v>
      </c>
      <c r="J229" s="36">
        <f t="shared" si="63"/>
        <v>0</v>
      </c>
      <c r="K229" s="36">
        <f t="shared" si="50"/>
        <v>0</v>
      </c>
      <c r="L229" s="36">
        <f t="shared" si="51"/>
        <v>0</v>
      </c>
      <c r="M229" s="36">
        <v>0</v>
      </c>
      <c r="N229" s="36">
        <v>0</v>
      </c>
      <c r="O229" s="36">
        <v>0</v>
      </c>
      <c r="P229" s="36">
        <f t="shared" si="64"/>
        <v>0</v>
      </c>
      <c r="Q229" s="36">
        <f t="shared" si="52"/>
        <v>0</v>
      </c>
      <c r="R229" s="40">
        <f t="shared" si="53"/>
        <v>0</v>
      </c>
      <c r="S229" s="47" t="s">
        <v>69</v>
      </c>
      <c r="T229" s="47" t="s">
        <v>69</v>
      </c>
      <c r="U229" s="47" t="s">
        <v>69</v>
      </c>
      <c r="V229" s="37"/>
      <c r="W229" s="37">
        <f t="shared" si="54"/>
        <v>0</v>
      </c>
      <c r="X229" s="38">
        <f t="shared" si="55"/>
        <v>0</v>
      </c>
      <c r="Y229" s="37">
        <f t="shared" si="56"/>
        <v>0</v>
      </c>
      <c r="Z229" s="37">
        <f t="shared" si="57"/>
        <v>0</v>
      </c>
      <c r="AA229" s="38">
        <f t="shared" si="58"/>
        <v>0</v>
      </c>
      <c r="AB229" s="24">
        <f t="shared" si="66"/>
        <v>0</v>
      </c>
      <c r="AC229" s="12">
        <f t="shared" si="62"/>
        <v>0</v>
      </c>
    </row>
    <row r="230" spans="1:29" ht="17" x14ac:dyDescent="0.2">
      <c r="A230" s="3">
        <v>230</v>
      </c>
      <c r="B230" s="4" t="s">
        <v>486</v>
      </c>
      <c r="C230" s="5" t="s">
        <v>374</v>
      </c>
      <c r="D230" s="4" t="s">
        <v>375</v>
      </c>
      <c r="E230" s="3">
        <v>1983</v>
      </c>
      <c r="F230" s="3">
        <v>700</v>
      </c>
      <c r="G230" s="36">
        <v>0</v>
      </c>
      <c r="H230" s="36">
        <v>0</v>
      </c>
      <c r="I230" s="36">
        <v>0</v>
      </c>
      <c r="J230" s="36">
        <f t="shared" si="63"/>
        <v>0</v>
      </c>
      <c r="K230" s="36">
        <f t="shared" si="50"/>
        <v>0</v>
      </c>
      <c r="L230" s="36">
        <f t="shared" si="51"/>
        <v>0</v>
      </c>
      <c r="M230" s="36">
        <v>0</v>
      </c>
      <c r="N230" s="36">
        <v>0</v>
      </c>
      <c r="O230" s="36">
        <v>0</v>
      </c>
      <c r="P230" s="36">
        <f t="shared" si="64"/>
        <v>0</v>
      </c>
      <c r="Q230" s="36">
        <f t="shared" si="52"/>
        <v>0</v>
      </c>
      <c r="R230" s="40">
        <f t="shared" si="53"/>
        <v>0</v>
      </c>
      <c r="S230" s="47" t="s">
        <v>69</v>
      </c>
      <c r="T230" s="47" t="s">
        <v>69</v>
      </c>
      <c r="U230" s="47" t="s">
        <v>69</v>
      </c>
      <c r="V230" s="37"/>
      <c r="W230" s="37">
        <f t="shared" si="54"/>
        <v>0</v>
      </c>
      <c r="X230" s="38">
        <f t="shared" si="55"/>
        <v>0</v>
      </c>
      <c r="Y230" s="37">
        <f t="shared" si="56"/>
        <v>0</v>
      </c>
      <c r="Z230" s="37">
        <f t="shared" si="57"/>
        <v>0</v>
      </c>
      <c r="AA230" s="38">
        <f t="shared" si="58"/>
        <v>0</v>
      </c>
      <c r="AB230" s="24">
        <f t="shared" si="66"/>
        <v>0</v>
      </c>
      <c r="AC230" s="12">
        <f t="shared" si="62"/>
        <v>0</v>
      </c>
    </row>
    <row r="231" spans="1:29" ht="19" customHeight="1" x14ac:dyDescent="0.2">
      <c r="A231" s="3">
        <v>231</v>
      </c>
      <c r="B231" s="4" t="s">
        <v>477</v>
      </c>
      <c r="C231" s="5" t="s">
        <v>376</v>
      </c>
      <c r="D231" s="4" t="s">
        <v>378</v>
      </c>
      <c r="E231" s="3" t="s">
        <v>377</v>
      </c>
      <c r="F231" s="3">
        <v>3</v>
      </c>
      <c r="G231" s="36">
        <v>0</v>
      </c>
      <c r="H231" s="36">
        <v>0</v>
      </c>
      <c r="I231" s="36">
        <v>0</v>
      </c>
      <c r="J231" s="36">
        <f t="shared" si="63"/>
        <v>0</v>
      </c>
      <c r="K231" s="36">
        <f t="shared" si="50"/>
        <v>0</v>
      </c>
      <c r="L231" s="36">
        <f t="shared" si="51"/>
        <v>0</v>
      </c>
      <c r="M231" s="36">
        <v>0</v>
      </c>
      <c r="N231" s="36">
        <v>0</v>
      </c>
      <c r="O231" s="36">
        <v>0</v>
      </c>
      <c r="P231" s="36">
        <f t="shared" si="64"/>
        <v>0</v>
      </c>
      <c r="Q231" s="36">
        <f t="shared" si="52"/>
        <v>0</v>
      </c>
      <c r="R231" s="40">
        <f t="shared" si="53"/>
        <v>0</v>
      </c>
      <c r="S231" s="45">
        <v>0</v>
      </c>
      <c r="T231" s="45">
        <v>0</v>
      </c>
      <c r="U231" s="45">
        <v>0</v>
      </c>
      <c r="V231" s="37">
        <f t="shared" ref="V231:V246" si="67">(S231+T231+U231)/3</f>
        <v>0</v>
      </c>
      <c r="W231" s="37">
        <f t="shared" si="54"/>
        <v>0</v>
      </c>
      <c r="X231" s="38">
        <f t="shared" si="55"/>
        <v>0</v>
      </c>
      <c r="Y231" s="37">
        <f t="shared" si="56"/>
        <v>0</v>
      </c>
      <c r="Z231" s="37">
        <f t="shared" si="57"/>
        <v>0</v>
      </c>
      <c r="AA231" s="38">
        <f t="shared" si="58"/>
        <v>0</v>
      </c>
      <c r="AB231" s="24">
        <f t="shared" si="66"/>
        <v>0</v>
      </c>
      <c r="AC231" s="12">
        <f t="shared" si="62"/>
        <v>0</v>
      </c>
    </row>
    <row r="232" spans="1:29" ht="20" customHeight="1" x14ac:dyDescent="0.2">
      <c r="A232" s="3">
        <v>232</v>
      </c>
      <c r="B232" s="4" t="s">
        <v>477</v>
      </c>
      <c r="C232" s="5" t="s">
        <v>379</v>
      </c>
      <c r="D232" s="4" t="s">
        <v>380</v>
      </c>
      <c r="E232" s="3" t="s">
        <v>283</v>
      </c>
      <c r="F232" s="3">
        <v>45</v>
      </c>
      <c r="G232" s="36">
        <v>0</v>
      </c>
      <c r="H232" s="36">
        <v>0</v>
      </c>
      <c r="I232" s="36">
        <v>0</v>
      </c>
      <c r="J232" s="36">
        <f t="shared" si="63"/>
        <v>0</v>
      </c>
      <c r="K232" s="36">
        <f t="shared" si="50"/>
        <v>0</v>
      </c>
      <c r="L232" s="36">
        <f t="shared" si="51"/>
        <v>0</v>
      </c>
      <c r="M232" s="36">
        <v>0</v>
      </c>
      <c r="N232" s="36">
        <v>0</v>
      </c>
      <c r="O232" s="36">
        <v>0</v>
      </c>
      <c r="P232" s="36">
        <f t="shared" si="64"/>
        <v>0</v>
      </c>
      <c r="Q232" s="36">
        <f t="shared" si="52"/>
        <v>0</v>
      </c>
      <c r="R232" s="40">
        <f t="shared" si="53"/>
        <v>0</v>
      </c>
      <c r="S232" s="45">
        <v>0</v>
      </c>
      <c r="T232" s="45">
        <v>0</v>
      </c>
      <c r="U232" s="45">
        <v>0</v>
      </c>
      <c r="V232" s="37">
        <f t="shared" si="67"/>
        <v>0</v>
      </c>
      <c r="W232" s="37">
        <f t="shared" si="54"/>
        <v>0</v>
      </c>
      <c r="X232" s="38">
        <f t="shared" si="55"/>
        <v>0</v>
      </c>
      <c r="Y232" s="37">
        <f t="shared" si="56"/>
        <v>0</v>
      </c>
      <c r="Z232" s="37">
        <f t="shared" si="57"/>
        <v>0</v>
      </c>
      <c r="AA232" s="38">
        <f t="shared" si="58"/>
        <v>0</v>
      </c>
      <c r="AB232" s="24">
        <f t="shared" si="66"/>
        <v>0</v>
      </c>
      <c r="AC232" s="12">
        <f t="shared" si="62"/>
        <v>0</v>
      </c>
    </row>
    <row r="233" spans="1:29" ht="17" customHeight="1" x14ac:dyDescent="0.2">
      <c r="A233" s="3">
        <v>233</v>
      </c>
      <c r="B233" s="4" t="s">
        <v>477</v>
      </c>
      <c r="C233" s="5" t="s">
        <v>381</v>
      </c>
      <c r="D233" s="4" t="s">
        <v>382</v>
      </c>
      <c r="E233" s="3" t="s">
        <v>283</v>
      </c>
      <c r="F233" s="3"/>
      <c r="G233" s="36">
        <v>0</v>
      </c>
      <c r="H233" s="36">
        <v>0</v>
      </c>
      <c r="I233" s="36">
        <v>0</v>
      </c>
      <c r="J233" s="36">
        <f t="shared" si="63"/>
        <v>0</v>
      </c>
      <c r="K233" s="36">
        <f t="shared" si="50"/>
        <v>0</v>
      </c>
      <c r="L233" s="36">
        <f t="shared" si="51"/>
        <v>0</v>
      </c>
      <c r="M233" s="36">
        <v>0</v>
      </c>
      <c r="N233" s="36">
        <v>0</v>
      </c>
      <c r="O233" s="36">
        <v>0</v>
      </c>
      <c r="P233" s="36">
        <f t="shared" si="64"/>
        <v>0</v>
      </c>
      <c r="Q233" s="36">
        <f t="shared" si="52"/>
        <v>0</v>
      </c>
      <c r="R233" s="40">
        <f t="shared" si="53"/>
        <v>0</v>
      </c>
      <c r="S233" s="45">
        <v>0</v>
      </c>
      <c r="T233" s="45">
        <v>0</v>
      </c>
      <c r="U233" s="45">
        <v>0</v>
      </c>
      <c r="V233" s="37">
        <f t="shared" si="67"/>
        <v>0</v>
      </c>
      <c r="W233" s="37">
        <f t="shared" si="54"/>
        <v>0</v>
      </c>
      <c r="X233" s="38">
        <f t="shared" si="55"/>
        <v>0</v>
      </c>
      <c r="Y233" s="37">
        <f t="shared" si="56"/>
        <v>0</v>
      </c>
      <c r="Z233" s="37">
        <f t="shared" si="57"/>
        <v>0</v>
      </c>
      <c r="AA233" s="38">
        <f t="shared" si="58"/>
        <v>0</v>
      </c>
      <c r="AB233" s="24">
        <f t="shared" si="66"/>
        <v>0</v>
      </c>
      <c r="AC233" s="12"/>
    </row>
    <row r="234" spans="1:29" ht="19" customHeight="1" x14ac:dyDescent="0.2">
      <c r="A234" s="3">
        <v>234</v>
      </c>
      <c r="B234" s="4" t="s">
        <v>483</v>
      </c>
      <c r="C234" s="5" t="s">
        <v>383</v>
      </c>
      <c r="D234" s="4" t="s">
        <v>384</v>
      </c>
      <c r="E234" s="3" t="s">
        <v>283</v>
      </c>
      <c r="F234" s="3">
        <v>14</v>
      </c>
      <c r="G234" s="36">
        <v>0</v>
      </c>
      <c r="H234" s="36">
        <v>0</v>
      </c>
      <c r="I234" s="36">
        <v>0</v>
      </c>
      <c r="J234" s="36">
        <f t="shared" si="63"/>
        <v>0</v>
      </c>
      <c r="K234" s="36">
        <f t="shared" si="50"/>
        <v>0</v>
      </c>
      <c r="L234" s="36">
        <f t="shared" si="51"/>
        <v>0</v>
      </c>
      <c r="M234" s="36">
        <v>0</v>
      </c>
      <c r="N234" s="36">
        <v>0</v>
      </c>
      <c r="O234" s="36">
        <v>0</v>
      </c>
      <c r="P234" s="36">
        <f t="shared" si="64"/>
        <v>0</v>
      </c>
      <c r="Q234" s="36">
        <f t="shared" si="52"/>
        <v>0</v>
      </c>
      <c r="R234" s="40">
        <f t="shared" si="53"/>
        <v>0</v>
      </c>
      <c r="S234" s="45">
        <v>0</v>
      </c>
      <c r="T234" s="45">
        <v>0</v>
      </c>
      <c r="U234" s="45">
        <v>0</v>
      </c>
      <c r="V234" s="37">
        <f t="shared" si="67"/>
        <v>0</v>
      </c>
      <c r="W234" s="37">
        <f t="shared" si="54"/>
        <v>0</v>
      </c>
      <c r="X234" s="38">
        <f t="shared" si="55"/>
        <v>0</v>
      </c>
      <c r="Y234" s="37">
        <f t="shared" si="56"/>
        <v>0</v>
      </c>
      <c r="Z234" s="37">
        <f t="shared" si="57"/>
        <v>0</v>
      </c>
      <c r="AA234" s="38">
        <f t="shared" si="58"/>
        <v>0</v>
      </c>
      <c r="AB234" s="24">
        <f t="shared" si="66"/>
        <v>0</v>
      </c>
      <c r="AC234" s="12">
        <f>AB234/F234</f>
        <v>0</v>
      </c>
    </row>
    <row r="235" spans="1:29" ht="19" customHeight="1" x14ac:dyDescent="0.2">
      <c r="A235" s="3">
        <v>235</v>
      </c>
      <c r="B235" s="4" t="s">
        <v>293</v>
      </c>
      <c r="C235" s="5" t="s">
        <v>265</v>
      </c>
      <c r="D235" s="4" t="s">
        <v>384</v>
      </c>
      <c r="E235" s="3" t="s">
        <v>283</v>
      </c>
      <c r="F235" s="3">
        <v>14</v>
      </c>
      <c r="G235" s="36">
        <v>0</v>
      </c>
      <c r="H235" s="36">
        <v>0</v>
      </c>
      <c r="I235" s="36">
        <v>0</v>
      </c>
      <c r="J235" s="36">
        <f t="shared" si="63"/>
        <v>0</v>
      </c>
      <c r="K235" s="36">
        <f t="shared" si="50"/>
        <v>0</v>
      </c>
      <c r="L235" s="36">
        <f t="shared" si="51"/>
        <v>0</v>
      </c>
      <c r="M235" s="36">
        <v>0</v>
      </c>
      <c r="N235" s="36">
        <v>0</v>
      </c>
      <c r="O235" s="36">
        <v>0</v>
      </c>
      <c r="P235" s="36">
        <f t="shared" si="64"/>
        <v>0</v>
      </c>
      <c r="Q235" s="36">
        <f t="shared" si="52"/>
        <v>0</v>
      </c>
      <c r="R235" s="40">
        <f t="shared" si="53"/>
        <v>0</v>
      </c>
      <c r="S235" s="45">
        <v>0</v>
      </c>
      <c r="T235" s="45">
        <v>0</v>
      </c>
      <c r="U235" s="45">
        <v>0</v>
      </c>
      <c r="V235" s="37">
        <f t="shared" si="67"/>
        <v>0</v>
      </c>
      <c r="W235" s="37">
        <f t="shared" si="54"/>
        <v>0</v>
      </c>
      <c r="X235" s="38">
        <f t="shared" si="55"/>
        <v>0</v>
      </c>
      <c r="Y235" s="37">
        <f t="shared" si="56"/>
        <v>0</v>
      </c>
      <c r="Z235" s="37">
        <f t="shared" si="57"/>
        <v>0</v>
      </c>
      <c r="AA235" s="38">
        <f t="shared" si="58"/>
        <v>0</v>
      </c>
      <c r="AB235" s="24">
        <f t="shared" si="66"/>
        <v>0</v>
      </c>
      <c r="AC235" s="12">
        <f>AB235/F235</f>
        <v>0</v>
      </c>
    </row>
    <row r="236" spans="1:29" ht="20" customHeight="1" x14ac:dyDescent="0.2">
      <c r="A236" s="3">
        <v>236</v>
      </c>
      <c r="B236" s="4" t="s">
        <v>421</v>
      </c>
      <c r="C236" s="5" t="s">
        <v>267</v>
      </c>
      <c r="D236" s="4" t="s">
        <v>268</v>
      </c>
      <c r="E236" s="3" t="s">
        <v>283</v>
      </c>
      <c r="F236" s="3">
        <v>10</v>
      </c>
      <c r="G236" s="36">
        <v>0</v>
      </c>
      <c r="H236" s="36">
        <v>0</v>
      </c>
      <c r="I236" s="36">
        <v>0</v>
      </c>
      <c r="J236" s="36">
        <f t="shared" si="63"/>
        <v>0</v>
      </c>
      <c r="K236" s="36">
        <f t="shared" si="50"/>
        <v>0</v>
      </c>
      <c r="L236" s="36">
        <f t="shared" si="51"/>
        <v>0</v>
      </c>
      <c r="M236" s="36">
        <v>0</v>
      </c>
      <c r="N236" s="36">
        <v>0</v>
      </c>
      <c r="O236" s="36">
        <v>0</v>
      </c>
      <c r="P236" s="36">
        <f t="shared" si="64"/>
        <v>0</v>
      </c>
      <c r="Q236" s="36">
        <f t="shared" si="52"/>
        <v>0</v>
      </c>
      <c r="R236" s="40">
        <f t="shared" si="53"/>
        <v>0</v>
      </c>
      <c r="S236" s="47">
        <v>0</v>
      </c>
      <c r="T236" s="47">
        <v>0</v>
      </c>
      <c r="U236" s="47">
        <v>0</v>
      </c>
      <c r="V236" s="37">
        <f t="shared" si="67"/>
        <v>0</v>
      </c>
      <c r="W236" s="37">
        <f t="shared" si="54"/>
        <v>0</v>
      </c>
      <c r="X236" s="38">
        <f t="shared" si="55"/>
        <v>0</v>
      </c>
      <c r="Y236" s="37">
        <f t="shared" si="56"/>
        <v>0</v>
      </c>
      <c r="Z236" s="37">
        <f t="shared" si="57"/>
        <v>0</v>
      </c>
      <c r="AA236" s="38">
        <f t="shared" si="58"/>
        <v>0</v>
      </c>
      <c r="AB236" s="24">
        <f t="shared" si="66"/>
        <v>0</v>
      </c>
      <c r="AC236" s="12">
        <f>AB236/F236</f>
        <v>0</v>
      </c>
    </row>
    <row r="237" spans="1:29" ht="17" customHeight="1" x14ac:dyDescent="0.2">
      <c r="A237" s="3">
        <v>237</v>
      </c>
      <c r="B237" s="4" t="s">
        <v>359</v>
      </c>
      <c r="C237" s="5" t="s">
        <v>269</v>
      </c>
      <c r="D237" s="4" t="s">
        <v>270</v>
      </c>
      <c r="E237" s="3" t="s">
        <v>283</v>
      </c>
      <c r="F237" s="3"/>
      <c r="G237" s="36">
        <v>0</v>
      </c>
      <c r="H237" s="36">
        <v>0</v>
      </c>
      <c r="I237" s="36">
        <v>0</v>
      </c>
      <c r="J237" s="36">
        <f t="shared" si="63"/>
        <v>0</v>
      </c>
      <c r="K237" s="36">
        <f t="shared" si="50"/>
        <v>0</v>
      </c>
      <c r="L237" s="36">
        <f t="shared" si="51"/>
        <v>0</v>
      </c>
      <c r="M237" s="36">
        <v>0</v>
      </c>
      <c r="N237" s="36">
        <v>0</v>
      </c>
      <c r="O237" s="36">
        <v>0</v>
      </c>
      <c r="P237" s="36">
        <f t="shared" si="64"/>
        <v>0</v>
      </c>
      <c r="Q237" s="36">
        <f t="shared" si="52"/>
        <v>0</v>
      </c>
      <c r="R237" s="40">
        <f t="shared" si="53"/>
        <v>0</v>
      </c>
      <c r="S237" s="45">
        <v>0</v>
      </c>
      <c r="T237" s="45">
        <v>0</v>
      </c>
      <c r="U237" s="45">
        <v>0</v>
      </c>
      <c r="V237" s="37">
        <f t="shared" si="67"/>
        <v>0</v>
      </c>
      <c r="W237" s="37">
        <f t="shared" si="54"/>
        <v>0</v>
      </c>
      <c r="X237" s="38">
        <f t="shared" si="55"/>
        <v>0</v>
      </c>
      <c r="Y237" s="37">
        <f t="shared" si="56"/>
        <v>0</v>
      </c>
      <c r="Z237" s="37">
        <f t="shared" si="57"/>
        <v>0</v>
      </c>
      <c r="AA237" s="38">
        <f t="shared" si="58"/>
        <v>0</v>
      </c>
      <c r="AB237" s="24">
        <f t="shared" si="66"/>
        <v>0</v>
      </c>
      <c r="AC237" s="12"/>
    </row>
    <row r="238" spans="1:29" ht="17" x14ac:dyDescent="0.2">
      <c r="A238" s="3">
        <v>238</v>
      </c>
      <c r="B238" s="4" t="s">
        <v>359</v>
      </c>
      <c r="C238" s="5" t="s">
        <v>275</v>
      </c>
      <c r="D238" s="4" t="s">
        <v>276</v>
      </c>
      <c r="E238" s="3" t="s">
        <v>283</v>
      </c>
      <c r="F238" s="3">
        <v>54</v>
      </c>
      <c r="G238" s="36">
        <v>0</v>
      </c>
      <c r="H238" s="36">
        <v>0</v>
      </c>
      <c r="I238" s="36">
        <v>0</v>
      </c>
      <c r="J238" s="36">
        <f t="shared" si="63"/>
        <v>0</v>
      </c>
      <c r="K238" s="36">
        <f t="shared" si="50"/>
        <v>0</v>
      </c>
      <c r="L238" s="36">
        <f t="shared" si="51"/>
        <v>0</v>
      </c>
      <c r="M238" s="36">
        <v>0</v>
      </c>
      <c r="N238" s="36">
        <v>0</v>
      </c>
      <c r="O238" s="36">
        <v>0</v>
      </c>
      <c r="P238" s="36">
        <f t="shared" si="64"/>
        <v>0</v>
      </c>
      <c r="Q238" s="36">
        <f t="shared" si="52"/>
        <v>0</v>
      </c>
      <c r="R238" s="40">
        <f t="shared" si="53"/>
        <v>0</v>
      </c>
      <c r="S238" s="47">
        <v>0</v>
      </c>
      <c r="T238" s="47">
        <v>0</v>
      </c>
      <c r="U238" s="47">
        <v>0</v>
      </c>
      <c r="V238" s="37">
        <f t="shared" si="67"/>
        <v>0</v>
      </c>
      <c r="W238" s="37">
        <f t="shared" si="54"/>
        <v>0</v>
      </c>
      <c r="X238" s="38">
        <f t="shared" si="55"/>
        <v>0</v>
      </c>
      <c r="Y238" s="37">
        <f t="shared" si="56"/>
        <v>0</v>
      </c>
      <c r="Z238" s="37">
        <f t="shared" si="57"/>
        <v>0</v>
      </c>
      <c r="AA238" s="38">
        <f t="shared" si="58"/>
        <v>0</v>
      </c>
      <c r="AB238" s="24">
        <f t="shared" si="66"/>
        <v>0</v>
      </c>
      <c r="AC238" s="12">
        <f>AB238/F238</f>
        <v>0</v>
      </c>
    </row>
    <row r="239" spans="1:29" ht="17" x14ac:dyDescent="0.2">
      <c r="A239" s="3">
        <v>239</v>
      </c>
      <c r="B239" s="4" t="s">
        <v>359</v>
      </c>
      <c r="C239" s="5" t="s">
        <v>277</v>
      </c>
      <c r="D239" s="4" t="s">
        <v>278</v>
      </c>
      <c r="E239" s="3" t="s">
        <v>283</v>
      </c>
      <c r="F239" s="3"/>
      <c r="G239" s="36">
        <v>0</v>
      </c>
      <c r="H239" s="36">
        <v>0</v>
      </c>
      <c r="I239" s="36">
        <v>0</v>
      </c>
      <c r="J239" s="36">
        <f t="shared" si="63"/>
        <v>0</v>
      </c>
      <c r="K239" s="36">
        <f t="shared" si="50"/>
        <v>0</v>
      </c>
      <c r="L239" s="36">
        <f t="shared" si="51"/>
        <v>0</v>
      </c>
      <c r="M239" s="36">
        <v>0</v>
      </c>
      <c r="N239" s="36">
        <v>0</v>
      </c>
      <c r="O239" s="36">
        <v>0</v>
      </c>
      <c r="P239" s="36">
        <f t="shared" si="64"/>
        <v>0</v>
      </c>
      <c r="Q239" s="36">
        <f t="shared" si="52"/>
        <v>0</v>
      </c>
      <c r="R239" s="40">
        <f t="shared" si="53"/>
        <v>0</v>
      </c>
      <c r="S239" s="47">
        <v>0</v>
      </c>
      <c r="T239" s="47">
        <v>0</v>
      </c>
      <c r="U239" s="47">
        <v>0</v>
      </c>
      <c r="V239" s="37">
        <f t="shared" si="67"/>
        <v>0</v>
      </c>
      <c r="W239" s="37">
        <f t="shared" si="54"/>
        <v>0</v>
      </c>
      <c r="X239" s="38">
        <f t="shared" si="55"/>
        <v>0</v>
      </c>
      <c r="Y239" s="37">
        <f t="shared" si="56"/>
        <v>0</v>
      </c>
      <c r="Z239" s="37">
        <f t="shared" si="57"/>
        <v>0</v>
      </c>
      <c r="AA239" s="38">
        <f t="shared" si="58"/>
        <v>0</v>
      </c>
      <c r="AB239" s="24">
        <f t="shared" si="66"/>
        <v>0</v>
      </c>
      <c r="AC239" s="12"/>
    </row>
    <row r="240" spans="1:29" ht="17" x14ac:dyDescent="0.2">
      <c r="A240" s="3">
        <v>240</v>
      </c>
      <c r="B240" s="4" t="s">
        <v>359</v>
      </c>
      <c r="C240" s="5" t="s">
        <v>162</v>
      </c>
      <c r="D240" s="4" t="s">
        <v>163</v>
      </c>
      <c r="E240" s="3" t="s">
        <v>504</v>
      </c>
      <c r="F240" s="3">
        <v>525</v>
      </c>
      <c r="G240" s="36">
        <v>0</v>
      </c>
      <c r="H240" s="36">
        <v>0</v>
      </c>
      <c r="I240" s="36">
        <v>0</v>
      </c>
      <c r="J240" s="36">
        <f t="shared" si="63"/>
        <v>0</v>
      </c>
      <c r="K240" s="36">
        <f t="shared" si="50"/>
        <v>0</v>
      </c>
      <c r="L240" s="36">
        <f t="shared" si="51"/>
        <v>0</v>
      </c>
      <c r="M240" s="36">
        <v>0</v>
      </c>
      <c r="N240" s="36">
        <v>0</v>
      </c>
      <c r="O240" s="36">
        <v>0</v>
      </c>
      <c r="P240" s="36">
        <f t="shared" si="64"/>
        <v>0</v>
      </c>
      <c r="Q240" s="36">
        <f t="shared" si="52"/>
        <v>0</v>
      </c>
      <c r="R240" s="40">
        <f t="shared" si="53"/>
        <v>0</v>
      </c>
      <c r="S240" s="47">
        <v>0</v>
      </c>
      <c r="T240" s="47">
        <v>0</v>
      </c>
      <c r="U240" s="47">
        <v>0</v>
      </c>
      <c r="V240" s="37">
        <f t="shared" si="67"/>
        <v>0</v>
      </c>
      <c r="W240" s="37">
        <f t="shared" si="54"/>
        <v>0</v>
      </c>
      <c r="X240" s="38">
        <f t="shared" si="55"/>
        <v>0</v>
      </c>
      <c r="Y240" s="37">
        <f t="shared" si="56"/>
        <v>0</v>
      </c>
      <c r="Z240" s="37">
        <f t="shared" si="57"/>
        <v>0</v>
      </c>
      <c r="AA240" s="38">
        <f t="shared" si="58"/>
        <v>0</v>
      </c>
      <c r="AB240" s="24">
        <f t="shared" si="66"/>
        <v>0</v>
      </c>
      <c r="AC240" s="12">
        <f>AB240/F240</f>
        <v>0</v>
      </c>
    </row>
    <row r="241" spans="1:29" ht="17" x14ac:dyDescent="0.2">
      <c r="A241" s="3">
        <v>241</v>
      </c>
      <c r="B241" s="4" t="s">
        <v>359</v>
      </c>
      <c r="C241" s="5" t="s">
        <v>164</v>
      </c>
      <c r="D241" s="4" t="s">
        <v>37</v>
      </c>
      <c r="E241" s="3">
        <v>1947</v>
      </c>
      <c r="F241" s="3">
        <v>1390</v>
      </c>
      <c r="G241" s="36">
        <v>0</v>
      </c>
      <c r="H241" s="36">
        <v>0</v>
      </c>
      <c r="I241" s="36">
        <v>0</v>
      </c>
      <c r="J241" s="36">
        <f t="shared" si="63"/>
        <v>0</v>
      </c>
      <c r="K241" s="36">
        <f t="shared" si="50"/>
        <v>0</v>
      </c>
      <c r="L241" s="36">
        <f t="shared" si="51"/>
        <v>0</v>
      </c>
      <c r="M241" s="36">
        <v>0</v>
      </c>
      <c r="N241" s="36">
        <v>0</v>
      </c>
      <c r="O241" s="36">
        <v>0</v>
      </c>
      <c r="P241" s="36">
        <f t="shared" si="64"/>
        <v>0</v>
      </c>
      <c r="Q241" s="36">
        <f t="shared" si="52"/>
        <v>0</v>
      </c>
      <c r="R241" s="40">
        <f t="shared" si="53"/>
        <v>0</v>
      </c>
      <c r="S241" s="45">
        <v>0</v>
      </c>
      <c r="T241" s="45">
        <v>0</v>
      </c>
      <c r="U241" s="45">
        <v>0</v>
      </c>
      <c r="V241" s="37">
        <f t="shared" si="67"/>
        <v>0</v>
      </c>
      <c r="W241" s="37">
        <f t="shared" si="54"/>
        <v>0</v>
      </c>
      <c r="X241" s="38">
        <f t="shared" si="55"/>
        <v>0</v>
      </c>
      <c r="Y241" s="37">
        <f t="shared" si="56"/>
        <v>0</v>
      </c>
      <c r="Z241" s="37">
        <f t="shared" si="57"/>
        <v>0</v>
      </c>
      <c r="AA241" s="38">
        <f t="shared" si="58"/>
        <v>0</v>
      </c>
      <c r="AB241" s="24">
        <f t="shared" si="66"/>
        <v>0</v>
      </c>
      <c r="AC241" s="12">
        <f>AB241/F241</f>
        <v>0</v>
      </c>
    </row>
    <row r="242" spans="1:29" ht="17" x14ac:dyDescent="0.2">
      <c r="A242" s="3">
        <v>242</v>
      </c>
      <c r="B242" s="4" t="s">
        <v>359</v>
      </c>
      <c r="C242" s="5" t="s">
        <v>38</v>
      </c>
      <c r="D242" s="4" t="s">
        <v>39</v>
      </c>
      <c r="E242" s="3" t="s">
        <v>283</v>
      </c>
      <c r="F242" s="3">
        <v>64</v>
      </c>
      <c r="G242" s="36">
        <v>0</v>
      </c>
      <c r="H242" s="36">
        <v>0</v>
      </c>
      <c r="I242" s="36">
        <v>0</v>
      </c>
      <c r="J242" s="36">
        <f t="shared" si="63"/>
        <v>0</v>
      </c>
      <c r="K242" s="36">
        <f t="shared" si="50"/>
        <v>0</v>
      </c>
      <c r="L242" s="36">
        <f t="shared" si="51"/>
        <v>0</v>
      </c>
      <c r="M242" s="36">
        <v>0</v>
      </c>
      <c r="N242" s="36">
        <v>0</v>
      </c>
      <c r="O242" s="36">
        <v>0</v>
      </c>
      <c r="P242" s="36">
        <f t="shared" si="64"/>
        <v>0</v>
      </c>
      <c r="Q242" s="36">
        <f t="shared" si="52"/>
        <v>0</v>
      </c>
      <c r="R242" s="40">
        <f t="shared" si="53"/>
        <v>0</v>
      </c>
      <c r="S242" s="45">
        <v>0</v>
      </c>
      <c r="T242" s="45">
        <v>0</v>
      </c>
      <c r="U242" s="45">
        <v>0</v>
      </c>
      <c r="V242" s="37">
        <f t="shared" si="67"/>
        <v>0</v>
      </c>
      <c r="W242" s="37">
        <f t="shared" si="54"/>
        <v>0</v>
      </c>
      <c r="X242" s="38">
        <f t="shared" si="55"/>
        <v>0</v>
      </c>
      <c r="Y242" s="37">
        <f t="shared" si="56"/>
        <v>0</v>
      </c>
      <c r="Z242" s="37">
        <f t="shared" si="57"/>
        <v>0</v>
      </c>
      <c r="AA242" s="38">
        <f t="shared" si="58"/>
        <v>0</v>
      </c>
      <c r="AB242" s="24">
        <f t="shared" si="66"/>
        <v>0</v>
      </c>
      <c r="AC242" s="12">
        <f>AB242/F242</f>
        <v>0</v>
      </c>
    </row>
    <row r="243" spans="1:29" ht="17" x14ac:dyDescent="0.2">
      <c r="A243" s="3">
        <v>243</v>
      </c>
      <c r="B243" s="4" t="s">
        <v>483</v>
      </c>
      <c r="C243" s="5" t="s">
        <v>40</v>
      </c>
      <c r="D243" s="4" t="s">
        <v>41</v>
      </c>
      <c r="E243" s="3" t="s">
        <v>504</v>
      </c>
      <c r="F243" s="3"/>
      <c r="G243" s="36">
        <v>0</v>
      </c>
      <c r="H243" s="36">
        <v>0</v>
      </c>
      <c r="I243" s="36">
        <v>0</v>
      </c>
      <c r="J243" s="36">
        <f t="shared" si="63"/>
        <v>0</v>
      </c>
      <c r="K243" s="36">
        <f t="shared" si="50"/>
        <v>0</v>
      </c>
      <c r="L243" s="36">
        <f t="shared" si="51"/>
        <v>0</v>
      </c>
      <c r="M243" s="36">
        <v>0</v>
      </c>
      <c r="N243" s="36">
        <v>0</v>
      </c>
      <c r="O243" s="36">
        <v>0</v>
      </c>
      <c r="P243" s="36">
        <f t="shared" si="64"/>
        <v>0</v>
      </c>
      <c r="Q243" s="36">
        <f t="shared" si="52"/>
        <v>0</v>
      </c>
      <c r="R243" s="40">
        <f t="shared" si="53"/>
        <v>0</v>
      </c>
      <c r="S243" s="45">
        <v>0</v>
      </c>
      <c r="T243" s="45">
        <v>0</v>
      </c>
      <c r="U243" s="45">
        <v>0</v>
      </c>
      <c r="V243" s="37">
        <f t="shared" si="67"/>
        <v>0</v>
      </c>
      <c r="W243" s="37">
        <f t="shared" si="54"/>
        <v>0</v>
      </c>
      <c r="X243" s="38">
        <f t="shared" si="55"/>
        <v>0</v>
      </c>
      <c r="Y243" s="37">
        <f t="shared" si="56"/>
        <v>0</v>
      </c>
      <c r="Z243" s="37">
        <f t="shared" si="57"/>
        <v>0</v>
      </c>
      <c r="AA243" s="38">
        <f t="shared" si="58"/>
        <v>0</v>
      </c>
      <c r="AB243" s="24">
        <f t="shared" si="66"/>
        <v>0</v>
      </c>
      <c r="AC243" s="12"/>
    </row>
    <row r="244" spans="1:29" ht="17" x14ac:dyDescent="0.2">
      <c r="A244" s="3">
        <v>244</v>
      </c>
      <c r="B244" s="4" t="s">
        <v>359</v>
      </c>
      <c r="C244" s="5" t="s">
        <v>53</v>
      </c>
      <c r="D244" s="4" t="s">
        <v>53</v>
      </c>
      <c r="E244" s="3">
        <v>1940</v>
      </c>
      <c r="F244" s="3">
        <v>65</v>
      </c>
      <c r="G244" s="36">
        <v>0</v>
      </c>
      <c r="H244" s="36">
        <v>0</v>
      </c>
      <c r="I244" s="36">
        <v>0</v>
      </c>
      <c r="J244" s="36">
        <f t="shared" si="63"/>
        <v>0</v>
      </c>
      <c r="K244" s="36">
        <f t="shared" si="50"/>
        <v>0</v>
      </c>
      <c r="L244" s="36">
        <f t="shared" si="51"/>
        <v>0</v>
      </c>
      <c r="M244" s="36">
        <v>0</v>
      </c>
      <c r="N244" s="36">
        <v>0</v>
      </c>
      <c r="O244" s="36">
        <v>0</v>
      </c>
      <c r="P244" s="36">
        <f t="shared" si="64"/>
        <v>0</v>
      </c>
      <c r="Q244" s="36">
        <f t="shared" si="52"/>
        <v>0</v>
      </c>
      <c r="R244" s="40">
        <f t="shared" si="53"/>
        <v>0</v>
      </c>
      <c r="S244" s="45">
        <v>0</v>
      </c>
      <c r="T244" s="45">
        <v>0</v>
      </c>
      <c r="U244" s="45">
        <v>0</v>
      </c>
      <c r="V244" s="37">
        <f t="shared" si="67"/>
        <v>0</v>
      </c>
      <c r="W244" s="37">
        <f t="shared" si="54"/>
        <v>0</v>
      </c>
      <c r="X244" s="38">
        <f t="shared" si="55"/>
        <v>0</v>
      </c>
      <c r="Y244" s="37">
        <f t="shared" si="56"/>
        <v>0</v>
      </c>
      <c r="Z244" s="37">
        <f t="shared" si="57"/>
        <v>0</v>
      </c>
      <c r="AA244" s="38">
        <f t="shared" si="58"/>
        <v>0</v>
      </c>
      <c r="AB244" s="24">
        <f t="shared" si="66"/>
        <v>0</v>
      </c>
      <c r="AC244" s="12">
        <f>AB244/F244</f>
        <v>0</v>
      </c>
    </row>
    <row r="245" spans="1:29" ht="17" x14ac:dyDescent="0.2">
      <c r="A245" s="3">
        <v>245</v>
      </c>
      <c r="B245" s="4" t="s">
        <v>359</v>
      </c>
      <c r="C245" s="5" t="s">
        <v>185</v>
      </c>
      <c r="D245" s="4" t="s">
        <v>186</v>
      </c>
      <c r="E245" s="3">
        <v>1940</v>
      </c>
      <c r="F245" s="3"/>
      <c r="G245" s="36">
        <v>0</v>
      </c>
      <c r="H245" s="36">
        <v>0</v>
      </c>
      <c r="I245" s="36">
        <v>0</v>
      </c>
      <c r="J245" s="36">
        <f t="shared" si="63"/>
        <v>0</v>
      </c>
      <c r="K245" s="36">
        <f t="shared" si="50"/>
        <v>0</v>
      </c>
      <c r="L245" s="36">
        <f t="shared" si="51"/>
        <v>0</v>
      </c>
      <c r="M245" s="36">
        <v>0</v>
      </c>
      <c r="N245" s="36">
        <v>0</v>
      </c>
      <c r="O245" s="36">
        <v>0</v>
      </c>
      <c r="P245" s="36">
        <f t="shared" si="64"/>
        <v>0</v>
      </c>
      <c r="Q245" s="36">
        <f t="shared" si="52"/>
        <v>0</v>
      </c>
      <c r="R245" s="40">
        <f t="shared" si="53"/>
        <v>0</v>
      </c>
      <c r="S245" s="47">
        <v>0</v>
      </c>
      <c r="T245" s="47">
        <v>0</v>
      </c>
      <c r="U245" s="47">
        <v>0</v>
      </c>
      <c r="V245" s="37">
        <f t="shared" si="67"/>
        <v>0</v>
      </c>
      <c r="W245" s="37">
        <f t="shared" si="54"/>
        <v>0</v>
      </c>
      <c r="X245" s="38">
        <f t="shared" si="55"/>
        <v>0</v>
      </c>
      <c r="Y245" s="37">
        <f t="shared" si="56"/>
        <v>0</v>
      </c>
      <c r="Z245" s="37">
        <f t="shared" si="57"/>
        <v>0</v>
      </c>
      <c r="AA245" s="38">
        <f t="shared" si="58"/>
        <v>0</v>
      </c>
      <c r="AB245" s="24">
        <f t="shared" si="66"/>
        <v>0</v>
      </c>
      <c r="AC245" s="12"/>
    </row>
    <row r="246" spans="1:29" ht="17" x14ac:dyDescent="0.2">
      <c r="A246" s="3">
        <v>246</v>
      </c>
      <c r="B246" s="4" t="s">
        <v>477</v>
      </c>
      <c r="C246" s="5" t="s">
        <v>316</v>
      </c>
      <c r="D246" s="4" t="s">
        <v>317</v>
      </c>
      <c r="E246" s="3" t="s">
        <v>312</v>
      </c>
      <c r="F246" s="3">
        <v>125</v>
      </c>
      <c r="G246" s="36">
        <v>0</v>
      </c>
      <c r="H246" s="36">
        <v>0</v>
      </c>
      <c r="I246" s="36">
        <v>0</v>
      </c>
      <c r="J246" s="36">
        <f t="shared" si="63"/>
        <v>0</v>
      </c>
      <c r="K246" s="36">
        <f t="shared" si="50"/>
        <v>0</v>
      </c>
      <c r="L246" s="36">
        <f t="shared" si="51"/>
        <v>0</v>
      </c>
      <c r="M246" s="36">
        <v>0</v>
      </c>
      <c r="N246" s="36">
        <v>0</v>
      </c>
      <c r="O246" s="36">
        <v>0</v>
      </c>
      <c r="P246" s="36">
        <f t="shared" si="64"/>
        <v>0</v>
      </c>
      <c r="Q246" s="36">
        <f t="shared" si="52"/>
        <v>0</v>
      </c>
      <c r="R246" s="40">
        <f t="shared" si="53"/>
        <v>0</v>
      </c>
      <c r="S246" s="48">
        <v>0</v>
      </c>
      <c r="T246" s="48">
        <v>0</v>
      </c>
      <c r="U246" s="48">
        <v>0</v>
      </c>
      <c r="V246" s="37">
        <f t="shared" si="67"/>
        <v>0</v>
      </c>
      <c r="W246" s="37">
        <f t="shared" si="54"/>
        <v>0</v>
      </c>
      <c r="X246" s="38">
        <f t="shared" si="55"/>
        <v>0</v>
      </c>
      <c r="Y246" s="37">
        <f t="shared" si="56"/>
        <v>0</v>
      </c>
      <c r="Z246" s="37">
        <f t="shared" si="57"/>
        <v>0</v>
      </c>
      <c r="AA246" s="38">
        <f t="shared" si="58"/>
        <v>0</v>
      </c>
      <c r="AB246" s="24">
        <f t="shared" si="66"/>
        <v>0</v>
      </c>
      <c r="AC246" s="12">
        <f>AB246/F246</f>
        <v>0</v>
      </c>
    </row>
    <row r="247" spans="1:29" ht="17" x14ac:dyDescent="0.2">
      <c r="A247" s="3">
        <v>247</v>
      </c>
      <c r="B247" s="4" t="s">
        <v>359</v>
      </c>
      <c r="C247" s="5" t="s">
        <v>322</v>
      </c>
      <c r="D247" s="4" t="s">
        <v>322</v>
      </c>
      <c r="E247" s="3" t="s">
        <v>283</v>
      </c>
      <c r="F247" s="3">
        <v>100</v>
      </c>
      <c r="G247" s="13" t="s">
        <v>69</v>
      </c>
      <c r="H247" s="13" t="s">
        <v>69</v>
      </c>
      <c r="I247" s="13" t="s">
        <v>69</v>
      </c>
      <c r="J247" s="36"/>
      <c r="K247" s="36">
        <f t="shared" si="50"/>
        <v>0</v>
      </c>
      <c r="L247" s="36">
        <f t="shared" si="51"/>
        <v>0</v>
      </c>
      <c r="M247" s="13" t="s">
        <v>69</v>
      </c>
      <c r="N247" s="13" t="s">
        <v>69</v>
      </c>
      <c r="O247" s="13" t="s">
        <v>69</v>
      </c>
      <c r="P247" s="36"/>
      <c r="Q247" s="36">
        <f t="shared" si="52"/>
        <v>0</v>
      </c>
      <c r="R247" s="40">
        <f t="shared" si="53"/>
        <v>0</v>
      </c>
      <c r="S247" s="47" t="s">
        <v>69</v>
      </c>
      <c r="T247" s="47" t="s">
        <v>69</v>
      </c>
      <c r="U247" s="47" t="s">
        <v>69</v>
      </c>
      <c r="V247" s="37"/>
      <c r="W247" s="37">
        <f t="shared" si="54"/>
        <v>0</v>
      </c>
      <c r="X247" s="38">
        <f t="shared" si="55"/>
        <v>0</v>
      </c>
      <c r="Y247" s="37">
        <f t="shared" si="56"/>
        <v>0</v>
      </c>
      <c r="Z247" s="37">
        <f t="shared" si="57"/>
        <v>0</v>
      </c>
      <c r="AA247" s="38">
        <f t="shared" si="58"/>
        <v>0</v>
      </c>
      <c r="AB247" s="24"/>
      <c r="AC247" s="12">
        <f>AB247/F247</f>
        <v>0</v>
      </c>
    </row>
    <row r="248" spans="1:29" ht="17" x14ac:dyDescent="0.2">
      <c r="A248" s="3">
        <v>248</v>
      </c>
      <c r="B248" s="4" t="s">
        <v>483</v>
      </c>
      <c r="C248" s="5" t="s">
        <v>208</v>
      </c>
      <c r="D248" s="4" t="s">
        <v>209</v>
      </c>
      <c r="E248" s="3" t="s">
        <v>283</v>
      </c>
      <c r="F248" s="3"/>
      <c r="G248" s="36">
        <v>0</v>
      </c>
      <c r="H248" s="36">
        <v>0</v>
      </c>
      <c r="I248" s="36">
        <v>0</v>
      </c>
      <c r="J248" s="36">
        <f t="shared" ref="J248:J273" si="68">(G248+H248+I248)/3</f>
        <v>0</v>
      </c>
      <c r="K248" s="36">
        <f t="shared" si="50"/>
        <v>0</v>
      </c>
      <c r="L248" s="36">
        <f t="shared" si="51"/>
        <v>0</v>
      </c>
      <c r="M248" s="36">
        <v>0</v>
      </c>
      <c r="N248" s="36">
        <v>0</v>
      </c>
      <c r="O248" s="36">
        <v>0</v>
      </c>
      <c r="P248" s="36">
        <f t="shared" ref="P248:P273" si="69">(M248+N248+O248)/3</f>
        <v>0</v>
      </c>
      <c r="Q248" s="36">
        <f t="shared" si="52"/>
        <v>0</v>
      </c>
      <c r="R248" s="40">
        <f t="shared" si="53"/>
        <v>0</v>
      </c>
      <c r="S248" s="47">
        <v>0</v>
      </c>
      <c r="T248" s="47">
        <v>0</v>
      </c>
      <c r="U248" s="47">
        <v>0</v>
      </c>
      <c r="V248" s="37">
        <f t="shared" ref="V248:V273" si="70">(S248+T248+U248)/3</f>
        <v>0</v>
      </c>
      <c r="W248" s="37">
        <f t="shared" si="54"/>
        <v>0</v>
      </c>
      <c r="X248" s="38">
        <f t="shared" si="55"/>
        <v>0</v>
      </c>
      <c r="Y248" s="37">
        <f t="shared" si="56"/>
        <v>0</v>
      </c>
      <c r="Z248" s="37">
        <f t="shared" si="57"/>
        <v>0</v>
      </c>
      <c r="AA248" s="38">
        <f t="shared" si="58"/>
        <v>0</v>
      </c>
      <c r="AB248" s="24">
        <f t="shared" ref="AB248:AB273" si="71">J248+P248+2.58*V248</f>
        <v>0</v>
      </c>
      <c r="AC248" s="12"/>
    </row>
    <row r="249" spans="1:29" ht="17" x14ac:dyDescent="0.2">
      <c r="A249" s="3">
        <v>249</v>
      </c>
      <c r="B249" s="4" t="s">
        <v>359</v>
      </c>
      <c r="C249" s="5" t="s">
        <v>212</v>
      </c>
      <c r="D249" s="4" t="s">
        <v>214</v>
      </c>
      <c r="E249" s="3" t="s">
        <v>213</v>
      </c>
      <c r="F249" s="3"/>
      <c r="G249" s="36">
        <v>0</v>
      </c>
      <c r="H249" s="36">
        <v>0</v>
      </c>
      <c r="I249" s="36">
        <v>0</v>
      </c>
      <c r="J249" s="36">
        <f t="shared" si="68"/>
        <v>0</v>
      </c>
      <c r="K249" s="36">
        <f t="shared" si="50"/>
        <v>0</v>
      </c>
      <c r="L249" s="36">
        <f t="shared" si="51"/>
        <v>0</v>
      </c>
      <c r="M249" s="36">
        <v>0</v>
      </c>
      <c r="N249" s="36">
        <v>0</v>
      </c>
      <c r="O249" s="36">
        <v>0</v>
      </c>
      <c r="P249" s="36">
        <f t="shared" si="69"/>
        <v>0</v>
      </c>
      <c r="Q249" s="36">
        <f t="shared" si="52"/>
        <v>0</v>
      </c>
      <c r="R249" s="40">
        <f t="shared" si="53"/>
        <v>0</v>
      </c>
      <c r="S249" s="45">
        <v>0</v>
      </c>
      <c r="T249" s="45">
        <v>0</v>
      </c>
      <c r="U249" s="45">
        <v>0</v>
      </c>
      <c r="V249" s="37">
        <f t="shared" si="70"/>
        <v>0</v>
      </c>
      <c r="W249" s="37">
        <f t="shared" si="54"/>
        <v>0</v>
      </c>
      <c r="X249" s="38">
        <f t="shared" si="55"/>
        <v>0</v>
      </c>
      <c r="Y249" s="37">
        <f t="shared" si="56"/>
        <v>0</v>
      </c>
      <c r="Z249" s="37">
        <f t="shared" si="57"/>
        <v>0</v>
      </c>
      <c r="AA249" s="38">
        <f t="shared" si="58"/>
        <v>0</v>
      </c>
      <c r="AB249" s="24">
        <f t="shared" si="71"/>
        <v>0</v>
      </c>
      <c r="AC249" s="12"/>
    </row>
    <row r="250" spans="1:29" ht="18" customHeight="1" x14ac:dyDescent="0.2">
      <c r="A250" s="3">
        <v>250</v>
      </c>
      <c r="B250" s="4" t="s">
        <v>421</v>
      </c>
      <c r="C250" s="5" t="s">
        <v>216</v>
      </c>
      <c r="D250" s="4" t="s">
        <v>217</v>
      </c>
      <c r="E250" s="3" t="s">
        <v>167</v>
      </c>
      <c r="F250" s="3"/>
      <c r="G250" s="36">
        <v>0</v>
      </c>
      <c r="H250" s="36">
        <v>0</v>
      </c>
      <c r="I250" s="36">
        <v>0</v>
      </c>
      <c r="J250" s="36">
        <f t="shared" si="68"/>
        <v>0</v>
      </c>
      <c r="K250" s="36">
        <f t="shared" si="50"/>
        <v>0</v>
      </c>
      <c r="L250" s="36">
        <f t="shared" si="51"/>
        <v>0</v>
      </c>
      <c r="M250" s="36">
        <v>0</v>
      </c>
      <c r="N250" s="36">
        <v>0</v>
      </c>
      <c r="O250" s="36">
        <v>0</v>
      </c>
      <c r="P250" s="36">
        <f t="shared" si="69"/>
        <v>0</v>
      </c>
      <c r="Q250" s="36">
        <f t="shared" si="52"/>
        <v>0</v>
      </c>
      <c r="R250" s="40">
        <f t="shared" si="53"/>
        <v>0</v>
      </c>
      <c r="S250" s="45">
        <v>0</v>
      </c>
      <c r="T250" s="45">
        <v>0</v>
      </c>
      <c r="U250" s="45">
        <v>0</v>
      </c>
      <c r="V250" s="37">
        <f t="shared" si="70"/>
        <v>0</v>
      </c>
      <c r="W250" s="37">
        <f t="shared" si="54"/>
        <v>0</v>
      </c>
      <c r="X250" s="38">
        <f t="shared" si="55"/>
        <v>0</v>
      </c>
      <c r="Y250" s="37">
        <f t="shared" si="56"/>
        <v>0</v>
      </c>
      <c r="Z250" s="37">
        <f t="shared" si="57"/>
        <v>0</v>
      </c>
      <c r="AA250" s="38">
        <f t="shared" si="58"/>
        <v>0</v>
      </c>
      <c r="AB250" s="24">
        <f t="shared" si="71"/>
        <v>0</v>
      </c>
      <c r="AC250" s="12"/>
    </row>
    <row r="251" spans="1:29" ht="17" customHeight="1" x14ac:dyDescent="0.2">
      <c r="A251" s="3">
        <v>251</v>
      </c>
      <c r="B251" s="4" t="s">
        <v>480</v>
      </c>
      <c r="C251" s="5" t="s">
        <v>107</v>
      </c>
      <c r="D251" s="4" t="s">
        <v>0</v>
      </c>
      <c r="E251" s="3">
        <v>1950</v>
      </c>
      <c r="F251" s="3"/>
      <c r="G251" s="36">
        <v>0</v>
      </c>
      <c r="H251" s="36">
        <v>0</v>
      </c>
      <c r="I251" s="36">
        <v>0</v>
      </c>
      <c r="J251" s="36">
        <f t="shared" si="68"/>
        <v>0</v>
      </c>
      <c r="K251" s="36">
        <f t="shared" si="50"/>
        <v>0</v>
      </c>
      <c r="L251" s="36">
        <f t="shared" si="51"/>
        <v>0</v>
      </c>
      <c r="M251" s="36">
        <v>0</v>
      </c>
      <c r="N251" s="36">
        <v>0</v>
      </c>
      <c r="O251" s="36">
        <v>0</v>
      </c>
      <c r="P251" s="36">
        <f t="shared" si="69"/>
        <v>0</v>
      </c>
      <c r="Q251" s="36">
        <f t="shared" si="52"/>
        <v>0</v>
      </c>
      <c r="R251" s="40">
        <f t="shared" si="53"/>
        <v>0</v>
      </c>
      <c r="S251" s="45">
        <v>0</v>
      </c>
      <c r="T251" s="45">
        <v>0</v>
      </c>
      <c r="U251" s="45">
        <v>0</v>
      </c>
      <c r="V251" s="37">
        <f t="shared" si="70"/>
        <v>0</v>
      </c>
      <c r="W251" s="37">
        <f t="shared" si="54"/>
        <v>0</v>
      </c>
      <c r="X251" s="38">
        <f t="shared" si="55"/>
        <v>0</v>
      </c>
      <c r="Y251" s="37">
        <f t="shared" si="56"/>
        <v>0</v>
      </c>
      <c r="Z251" s="37">
        <f t="shared" si="57"/>
        <v>0</v>
      </c>
      <c r="AA251" s="38">
        <f t="shared" si="58"/>
        <v>0</v>
      </c>
      <c r="AB251" s="24">
        <f t="shared" si="71"/>
        <v>0</v>
      </c>
      <c r="AC251" s="12"/>
    </row>
    <row r="252" spans="1:29" ht="17" x14ac:dyDescent="0.2">
      <c r="A252" s="3">
        <v>252</v>
      </c>
      <c r="B252" s="4" t="s">
        <v>480</v>
      </c>
      <c r="C252" s="5" t="s">
        <v>7</v>
      </c>
      <c r="D252" s="4" t="s">
        <v>8</v>
      </c>
      <c r="E252" s="3">
        <v>1973</v>
      </c>
      <c r="F252" s="3">
        <v>166.4</v>
      </c>
      <c r="G252" s="36">
        <v>0</v>
      </c>
      <c r="H252" s="36">
        <v>0</v>
      </c>
      <c r="I252" s="36">
        <v>0</v>
      </c>
      <c r="J252" s="36">
        <f t="shared" si="68"/>
        <v>0</v>
      </c>
      <c r="K252" s="36">
        <f t="shared" si="50"/>
        <v>0</v>
      </c>
      <c r="L252" s="36">
        <f t="shared" si="51"/>
        <v>0</v>
      </c>
      <c r="M252" s="36">
        <v>0</v>
      </c>
      <c r="N252" s="36">
        <v>0</v>
      </c>
      <c r="O252" s="36">
        <v>0</v>
      </c>
      <c r="P252" s="36">
        <f t="shared" si="69"/>
        <v>0</v>
      </c>
      <c r="Q252" s="36">
        <f t="shared" si="52"/>
        <v>0</v>
      </c>
      <c r="R252" s="40">
        <f t="shared" si="53"/>
        <v>0</v>
      </c>
      <c r="S252" s="47">
        <v>0</v>
      </c>
      <c r="T252" s="47">
        <v>0</v>
      </c>
      <c r="U252" s="47">
        <v>0</v>
      </c>
      <c r="V252" s="37">
        <f t="shared" si="70"/>
        <v>0</v>
      </c>
      <c r="W252" s="37">
        <f t="shared" si="54"/>
        <v>0</v>
      </c>
      <c r="X252" s="38">
        <f t="shared" si="55"/>
        <v>0</v>
      </c>
      <c r="Y252" s="37">
        <f t="shared" si="56"/>
        <v>0</v>
      </c>
      <c r="Z252" s="37">
        <f t="shared" si="57"/>
        <v>0</v>
      </c>
      <c r="AA252" s="38">
        <f t="shared" si="58"/>
        <v>0</v>
      </c>
      <c r="AB252" s="24">
        <f t="shared" si="71"/>
        <v>0</v>
      </c>
      <c r="AC252" s="12">
        <f>AB252/F252</f>
        <v>0</v>
      </c>
    </row>
    <row r="253" spans="1:29" ht="17" customHeight="1" x14ac:dyDescent="0.2">
      <c r="A253" s="3">
        <v>253</v>
      </c>
      <c r="B253" s="4" t="s">
        <v>359</v>
      </c>
      <c r="C253" s="5" t="s">
        <v>13</v>
      </c>
      <c r="D253" s="4" t="s">
        <v>14</v>
      </c>
      <c r="E253" s="3">
        <v>1920</v>
      </c>
      <c r="F253" s="3">
        <v>264</v>
      </c>
      <c r="G253" s="36">
        <v>0</v>
      </c>
      <c r="H253" s="36">
        <v>0</v>
      </c>
      <c r="I253" s="36">
        <v>0</v>
      </c>
      <c r="J253" s="36">
        <f t="shared" si="68"/>
        <v>0</v>
      </c>
      <c r="K253" s="36">
        <f t="shared" si="50"/>
        <v>0</v>
      </c>
      <c r="L253" s="36">
        <f t="shared" si="51"/>
        <v>0</v>
      </c>
      <c r="M253" s="36">
        <v>0</v>
      </c>
      <c r="N253" s="36">
        <v>0</v>
      </c>
      <c r="O253" s="36">
        <v>0</v>
      </c>
      <c r="P253" s="36">
        <f t="shared" si="69"/>
        <v>0</v>
      </c>
      <c r="Q253" s="36">
        <f t="shared" si="52"/>
        <v>0</v>
      </c>
      <c r="R253" s="40">
        <f t="shared" si="53"/>
        <v>0</v>
      </c>
      <c r="S253" s="45">
        <v>0</v>
      </c>
      <c r="T253" s="45">
        <v>0</v>
      </c>
      <c r="U253" s="45">
        <v>0</v>
      </c>
      <c r="V253" s="37">
        <f t="shared" si="70"/>
        <v>0</v>
      </c>
      <c r="W253" s="37">
        <f t="shared" si="54"/>
        <v>0</v>
      </c>
      <c r="X253" s="38">
        <f t="shared" si="55"/>
        <v>0</v>
      </c>
      <c r="Y253" s="37">
        <f t="shared" si="56"/>
        <v>0</v>
      </c>
      <c r="Z253" s="37">
        <f t="shared" si="57"/>
        <v>0</v>
      </c>
      <c r="AA253" s="38">
        <f t="shared" si="58"/>
        <v>0</v>
      </c>
      <c r="AB253" s="24">
        <f t="shared" si="71"/>
        <v>0</v>
      </c>
      <c r="AC253" s="12">
        <f>AB253/F253</f>
        <v>0</v>
      </c>
    </row>
    <row r="254" spans="1:29" ht="17" x14ac:dyDescent="0.2">
      <c r="A254" s="3">
        <v>254</v>
      </c>
      <c r="B254" s="4" t="s">
        <v>480</v>
      </c>
      <c r="C254" s="5" t="s">
        <v>15</v>
      </c>
      <c r="D254" s="4" t="s">
        <v>16</v>
      </c>
      <c r="E254" s="3">
        <v>1979</v>
      </c>
      <c r="F254" s="3">
        <v>183.57</v>
      </c>
      <c r="G254" s="36">
        <v>0</v>
      </c>
      <c r="H254" s="36">
        <v>0</v>
      </c>
      <c r="I254" s="36">
        <v>0</v>
      </c>
      <c r="J254" s="36">
        <f t="shared" si="68"/>
        <v>0</v>
      </c>
      <c r="K254" s="36">
        <f t="shared" si="50"/>
        <v>0</v>
      </c>
      <c r="L254" s="36">
        <f t="shared" si="51"/>
        <v>0</v>
      </c>
      <c r="M254" s="36">
        <v>0</v>
      </c>
      <c r="N254" s="36">
        <v>0</v>
      </c>
      <c r="O254" s="36">
        <v>0</v>
      </c>
      <c r="P254" s="36">
        <f t="shared" si="69"/>
        <v>0</v>
      </c>
      <c r="Q254" s="36">
        <f t="shared" si="52"/>
        <v>0</v>
      </c>
      <c r="R254" s="40">
        <f t="shared" si="53"/>
        <v>0</v>
      </c>
      <c r="S254" s="47">
        <v>0</v>
      </c>
      <c r="T254" s="47">
        <v>0</v>
      </c>
      <c r="U254" s="47">
        <v>0</v>
      </c>
      <c r="V254" s="37">
        <f t="shared" si="70"/>
        <v>0</v>
      </c>
      <c r="W254" s="37">
        <f t="shared" si="54"/>
        <v>0</v>
      </c>
      <c r="X254" s="38">
        <f t="shared" si="55"/>
        <v>0</v>
      </c>
      <c r="Y254" s="37">
        <f t="shared" si="56"/>
        <v>0</v>
      </c>
      <c r="Z254" s="37">
        <f t="shared" si="57"/>
        <v>0</v>
      </c>
      <c r="AA254" s="38">
        <f t="shared" si="58"/>
        <v>0</v>
      </c>
      <c r="AB254" s="24">
        <f t="shared" si="71"/>
        <v>0</v>
      </c>
      <c r="AC254" s="12">
        <f>AB254/F254</f>
        <v>0</v>
      </c>
    </row>
    <row r="255" spans="1:29" ht="17" x14ac:dyDescent="0.2">
      <c r="A255" s="3">
        <v>255</v>
      </c>
      <c r="B255" s="4" t="s">
        <v>527</v>
      </c>
      <c r="C255" s="5" t="s">
        <v>19</v>
      </c>
      <c r="D255" s="4" t="s">
        <v>20</v>
      </c>
      <c r="E255" s="3" t="s">
        <v>283</v>
      </c>
      <c r="F255" s="3">
        <v>109.33</v>
      </c>
      <c r="G255" s="36">
        <v>0</v>
      </c>
      <c r="H255" s="36">
        <v>0</v>
      </c>
      <c r="I255" s="36">
        <v>0</v>
      </c>
      <c r="J255" s="36">
        <f t="shared" si="68"/>
        <v>0</v>
      </c>
      <c r="K255" s="36">
        <f t="shared" si="50"/>
        <v>0</v>
      </c>
      <c r="L255" s="36">
        <f t="shared" si="51"/>
        <v>0</v>
      </c>
      <c r="M255" s="36">
        <v>0</v>
      </c>
      <c r="N255" s="36">
        <v>0</v>
      </c>
      <c r="O255" s="36">
        <v>0</v>
      </c>
      <c r="P255" s="36">
        <f t="shared" si="69"/>
        <v>0</v>
      </c>
      <c r="Q255" s="36">
        <f t="shared" si="52"/>
        <v>0</v>
      </c>
      <c r="R255" s="40">
        <f t="shared" si="53"/>
        <v>0</v>
      </c>
      <c r="S255" s="45">
        <v>0</v>
      </c>
      <c r="T255" s="45">
        <v>0</v>
      </c>
      <c r="U255" s="45">
        <v>0</v>
      </c>
      <c r="V255" s="37">
        <f t="shared" si="70"/>
        <v>0</v>
      </c>
      <c r="W255" s="37">
        <f t="shared" si="54"/>
        <v>0</v>
      </c>
      <c r="X255" s="38">
        <f t="shared" si="55"/>
        <v>0</v>
      </c>
      <c r="Y255" s="37">
        <f t="shared" si="56"/>
        <v>0</v>
      </c>
      <c r="Z255" s="37">
        <f t="shared" si="57"/>
        <v>0</v>
      </c>
      <c r="AA255" s="38">
        <f t="shared" si="58"/>
        <v>0</v>
      </c>
      <c r="AB255" s="24">
        <f t="shared" si="71"/>
        <v>0</v>
      </c>
      <c r="AC255" s="12">
        <f>AB255/F255</f>
        <v>0</v>
      </c>
    </row>
    <row r="256" spans="1:29" ht="17" x14ac:dyDescent="0.2">
      <c r="A256" s="3">
        <v>256</v>
      </c>
      <c r="B256" s="4" t="s">
        <v>527</v>
      </c>
      <c r="C256" s="5" t="s">
        <v>21</v>
      </c>
      <c r="D256" s="4" t="s">
        <v>22</v>
      </c>
      <c r="E256" s="3" t="s">
        <v>283</v>
      </c>
      <c r="F256" s="3"/>
      <c r="G256" s="36">
        <v>0</v>
      </c>
      <c r="H256" s="36">
        <v>0</v>
      </c>
      <c r="I256" s="36">
        <v>0</v>
      </c>
      <c r="J256" s="36">
        <f t="shared" si="68"/>
        <v>0</v>
      </c>
      <c r="K256" s="36">
        <f t="shared" si="50"/>
        <v>0</v>
      </c>
      <c r="L256" s="36">
        <f t="shared" si="51"/>
        <v>0</v>
      </c>
      <c r="M256" s="36">
        <v>0</v>
      </c>
      <c r="N256" s="36">
        <v>0</v>
      </c>
      <c r="O256" s="36">
        <v>0</v>
      </c>
      <c r="P256" s="36">
        <f t="shared" si="69"/>
        <v>0</v>
      </c>
      <c r="Q256" s="36">
        <f t="shared" si="52"/>
        <v>0</v>
      </c>
      <c r="R256" s="40">
        <f t="shared" si="53"/>
        <v>0</v>
      </c>
      <c r="S256" s="45">
        <v>0</v>
      </c>
      <c r="T256" s="45">
        <v>0</v>
      </c>
      <c r="U256" s="45">
        <v>0</v>
      </c>
      <c r="V256" s="37">
        <f t="shared" si="70"/>
        <v>0</v>
      </c>
      <c r="W256" s="37">
        <f t="shared" si="54"/>
        <v>0</v>
      </c>
      <c r="X256" s="38">
        <f t="shared" si="55"/>
        <v>0</v>
      </c>
      <c r="Y256" s="37">
        <f t="shared" si="56"/>
        <v>0</v>
      </c>
      <c r="Z256" s="37">
        <f t="shared" si="57"/>
        <v>0</v>
      </c>
      <c r="AA256" s="38">
        <f t="shared" si="58"/>
        <v>0</v>
      </c>
      <c r="AB256" s="24">
        <f t="shared" si="71"/>
        <v>0</v>
      </c>
      <c r="AC256" s="12"/>
    </row>
    <row r="257" spans="1:29" ht="16" customHeight="1" x14ac:dyDescent="0.2">
      <c r="A257" s="3">
        <v>257</v>
      </c>
      <c r="B257" s="4" t="s">
        <v>342</v>
      </c>
      <c r="C257" s="5" t="s">
        <v>126</v>
      </c>
      <c r="D257" s="4" t="s">
        <v>127</v>
      </c>
      <c r="E257" s="3" t="s">
        <v>283</v>
      </c>
      <c r="F257" s="3">
        <v>222</v>
      </c>
      <c r="G257" s="36">
        <v>0</v>
      </c>
      <c r="H257" s="36">
        <v>0</v>
      </c>
      <c r="I257" s="36">
        <v>0</v>
      </c>
      <c r="J257" s="36">
        <f t="shared" si="68"/>
        <v>0</v>
      </c>
      <c r="K257" s="36">
        <f t="shared" si="50"/>
        <v>0</v>
      </c>
      <c r="L257" s="36">
        <f t="shared" si="51"/>
        <v>0</v>
      </c>
      <c r="M257" s="36">
        <v>0</v>
      </c>
      <c r="N257" s="36">
        <v>0</v>
      </c>
      <c r="O257" s="36">
        <v>0</v>
      </c>
      <c r="P257" s="36">
        <f t="shared" si="69"/>
        <v>0</v>
      </c>
      <c r="Q257" s="36">
        <f t="shared" si="52"/>
        <v>0</v>
      </c>
      <c r="R257" s="40">
        <f t="shared" si="53"/>
        <v>0</v>
      </c>
      <c r="S257" s="45">
        <v>0</v>
      </c>
      <c r="T257" s="45">
        <v>0</v>
      </c>
      <c r="U257" s="45">
        <v>0</v>
      </c>
      <c r="V257" s="37">
        <f t="shared" si="70"/>
        <v>0</v>
      </c>
      <c r="W257" s="37">
        <f t="shared" si="54"/>
        <v>0</v>
      </c>
      <c r="X257" s="38">
        <f t="shared" si="55"/>
        <v>0</v>
      </c>
      <c r="Y257" s="37">
        <f t="shared" si="56"/>
        <v>0</v>
      </c>
      <c r="Z257" s="37">
        <f t="shared" si="57"/>
        <v>0</v>
      </c>
      <c r="AA257" s="38">
        <f t="shared" si="58"/>
        <v>0</v>
      </c>
      <c r="AB257" s="24">
        <f t="shared" si="71"/>
        <v>0</v>
      </c>
      <c r="AC257" s="12">
        <f t="shared" ref="AC257:AC267" si="72">AB257/F257</f>
        <v>0</v>
      </c>
    </row>
    <row r="258" spans="1:29" ht="17" x14ac:dyDescent="0.2">
      <c r="A258" s="3">
        <v>258</v>
      </c>
      <c r="B258" s="4" t="s">
        <v>342</v>
      </c>
      <c r="C258" s="5" t="s">
        <v>128</v>
      </c>
      <c r="D258" s="4" t="s">
        <v>129</v>
      </c>
      <c r="E258" s="3" t="s">
        <v>312</v>
      </c>
      <c r="F258" s="3">
        <v>80</v>
      </c>
      <c r="G258" s="36">
        <v>0</v>
      </c>
      <c r="H258" s="36">
        <v>0</v>
      </c>
      <c r="I258" s="36">
        <v>0</v>
      </c>
      <c r="J258" s="36">
        <f t="shared" si="68"/>
        <v>0</v>
      </c>
      <c r="K258" s="36">
        <f t="shared" si="50"/>
        <v>0</v>
      </c>
      <c r="L258" s="36">
        <f t="shared" si="51"/>
        <v>0</v>
      </c>
      <c r="M258" s="36">
        <v>0</v>
      </c>
      <c r="N258" s="36">
        <v>0</v>
      </c>
      <c r="O258" s="36">
        <v>0</v>
      </c>
      <c r="P258" s="36">
        <f t="shared" si="69"/>
        <v>0</v>
      </c>
      <c r="Q258" s="36">
        <f t="shared" si="52"/>
        <v>0</v>
      </c>
      <c r="R258" s="40">
        <f t="shared" si="53"/>
        <v>0</v>
      </c>
      <c r="S258" s="45">
        <v>0</v>
      </c>
      <c r="T258" s="45">
        <v>0</v>
      </c>
      <c r="U258" s="45">
        <v>0</v>
      </c>
      <c r="V258" s="37">
        <f t="shared" si="70"/>
        <v>0</v>
      </c>
      <c r="W258" s="37">
        <f t="shared" si="54"/>
        <v>0</v>
      </c>
      <c r="X258" s="38">
        <f t="shared" si="55"/>
        <v>0</v>
      </c>
      <c r="Y258" s="37">
        <f t="shared" si="56"/>
        <v>0</v>
      </c>
      <c r="Z258" s="37">
        <f t="shared" si="57"/>
        <v>0</v>
      </c>
      <c r="AA258" s="38">
        <f t="shared" si="58"/>
        <v>0</v>
      </c>
      <c r="AB258" s="24">
        <f t="shared" si="71"/>
        <v>0</v>
      </c>
      <c r="AC258" s="12">
        <f t="shared" si="72"/>
        <v>0</v>
      </c>
    </row>
    <row r="259" spans="1:29" ht="17" x14ac:dyDescent="0.2">
      <c r="A259" s="3">
        <v>259</v>
      </c>
      <c r="B259" s="4" t="s">
        <v>527</v>
      </c>
      <c r="C259" s="5" t="s">
        <v>130</v>
      </c>
      <c r="D259" s="4" t="s">
        <v>429</v>
      </c>
      <c r="E259" s="3" t="s">
        <v>283</v>
      </c>
      <c r="F259" s="3">
        <v>68.260000000000005</v>
      </c>
      <c r="G259" s="36">
        <v>0</v>
      </c>
      <c r="H259" s="36">
        <v>0</v>
      </c>
      <c r="I259" s="36">
        <v>0</v>
      </c>
      <c r="J259" s="36">
        <f t="shared" si="68"/>
        <v>0</v>
      </c>
      <c r="K259" s="36">
        <f t="shared" ref="K259:K273" si="73">J259*0.057</f>
        <v>0</v>
      </c>
      <c r="L259" s="36">
        <f t="shared" ref="L259:L273" si="74">J259*230/1000000</f>
        <v>0</v>
      </c>
      <c r="M259" s="36">
        <v>0</v>
      </c>
      <c r="N259" s="36">
        <v>0</v>
      </c>
      <c r="O259" s="36">
        <v>0</v>
      </c>
      <c r="P259" s="36">
        <f t="shared" si="69"/>
        <v>0</v>
      </c>
      <c r="Q259" s="36">
        <f t="shared" ref="Q259:Q273" si="75">P259*0.0677</f>
        <v>0</v>
      </c>
      <c r="R259" s="40">
        <f t="shared" ref="R259:R273" si="76">P259*(100/1000000)</f>
        <v>0</v>
      </c>
      <c r="S259" s="45">
        <v>0</v>
      </c>
      <c r="T259" s="45">
        <v>0</v>
      </c>
      <c r="U259" s="45">
        <v>0</v>
      </c>
      <c r="V259" s="37">
        <f t="shared" si="70"/>
        <v>0</v>
      </c>
      <c r="W259" s="37">
        <f t="shared" ref="W259:W273" si="77">V259*0.1338</f>
        <v>0</v>
      </c>
      <c r="X259" s="38">
        <f t="shared" ref="X259:X273" si="78">V259*(180/1000000)</f>
        <v>0</v>
      </c>
      <c r="Y259" s="37">
        <f t="shared" ref="Y259:Y273" si="79">J259+P259+V259</f>
        <v>0</v>
      </c>
      <c r="Z259" s="37">
        <f t="shared" ref="Z259:Z273" si="80">K259+Q259+W259</f>
        <v>0</v>
      </c>
      <c r="AA259" s="38">
        <f t="shared" ref="AA259:AA273" si="81">L259+R259+X259</f>
        <v>0</v>
      </c>
      <c r="AB259" s="24">
        <f t="shared" si="71"/>
        <v>0</v>
      </c>
      <c r="AC259" s="12">
        <f t="shared" si="72"/>
        <v>0</v>
      </c>
    </row>
    <row r="260" spans="1:29" ht="17" x14ac:dyDescent="0.2">
      <c r="A260" s="3">
        <v>260</v>
      </c>
      <c r="B260" s="4" t="s">
        <v>527</v>
      </c>
      <c r="C260" s="5" t="s">
        <v>133</v>
      </c>
      <c r="D260" s="4" t="s">
        <v>429</v>
      </c>
      <c r="E260" s="3" t="s">
        <v>283</v>
      </c>
      <c r="F260" s="3">
        <v>189.02</v>
      </c>
      <c r="G260" s="36">
        <v>0</v>
      </c>
      <c r="H260" s="36">
        <v>0</v>
      </c>
      <c r="I260" s="36">
        <v>0</v>
      </c>
      <c r="J260" s="36">
        <f t="shared" si="68"/>
        <v>0</v>
      </c>
      <c r="K260" s="36">
        <f t="shared" si="73"/>
        <v>0</v>
      </c>
      <c r="L260" s="36">
        <f t="shared" si="74"/>
        <v>0</v>
      </c>
      <c r="M260" s="36">
        <v>0</v>
      </c>
      <c r="N260" s="36">
        <v>0</v>
      </c>
      <c r="O260" s="36">
        <v>0</v>
      </c>
      <c r="P260" s="36">
        <f t="shared" si="69"/>
        <v>0</v>
      </c>
      <c r="Q260" s="36">
        <f t="shared" si="75"/>
        <v>0</v>
      </c>
      <c r="R260" s="40">
        <f t="shared" si="76"/>
        <v>0</v>
      </c>
      <c r="S260" s="45">
        <v>0</v>
      </c>
      <c r="T260" s="45">
        <v>0</v>
      </c>
      <c r="U260" s="45">
        <v>0</v>
      </c>
      <c r="V260" s="37">
        <f t="shared" si="70"/>
        <v>0</v>
      </c>
      <c r="W260" s="37">
        <f t="shared" si="77"/>
        <v>0</v>
      </c>
      <c r="X260" s="38">
        <f t="shared" si="78"/>
        <v>0</v>
      </c>
      <c r="Y260" s="37">
        <f t="shared" si="79"/>
        <v>0</v>
      </c>
      <c r="Z260" s="37">
        <f t="shared" si="80"/>
        <v>0</v>
      </c>
      <c r="AA260" s="38">
        <f t="shared" si="81"/>
        <v>0</v>
      </c>
      <c r="AB260" s="24">
        <f t="shared" si="71"/>
        <v>0</v>
      </c>
      <c r="AC260" s="12">
        <f t="shared" si="72"/>
        <v>0</v>
      </c>
    </row>
    <row r="261" spans="1:29" ht="17" x14ac:dyDescent="0.2">
      <c r="A261" s="3">
        <v>261</v>
      </c>
      <c r="B261" s="4" t="s">
        <v>480</v>
      </c>
      <c r="C261" s="5" t="s">
        <v>261</v>
      </c>
      <c r="D261" s="4" t="s">
        <v>431</v>
      </c>
      <c r="E261" s="3">
        <v>2021</v>
      </c>
      <c r="F261" s="3">
        <v>4063</v>
      </c>
      <c r="G261" s="13">
        <v>0</v>
      </c>
      <c r="H261" s="13">
        <v>0</v>
      </c>
      <c r="I261" s="13">
        <v>0</v>
      </c>
      <c r="J261" s="36">
        <f t="shared" si="68"/>
        <v>0</v>
      </c>
      <c r="K261" s="36">
        <f t="shared" si="73"/>
        <v>0</v>
      </c>
      <c r="L261" s="36">
        <f t="shared" si="74"/>
        <v>0</v>
      </c>
      <c r="M261" s="13">
        <v>0</v>
      </c>
      <c r="N261" s="13">
        <v>0</v>
      </c>
      <c r="O261" s="13">
        <v>0</v>
      </c>
      <c r="P261" s="36">
        <f t="shared" si="69"/>
        <v>0</v>
      </c>
      <c r="Q261" s="36">
        <f t="shared" si="75"/>
        <v>0</v>
      </c>
      <c r="R261" s="40">
        <f t="shared" si="76"/>
        <v>0</v>
      </c>
      <c r="S261" s="48">
        <v>0</v>
      </c>
      <c r="T261" s="48">
        <v>0</v>
      </c>
      <c r="U261" s="48">
        <v>0</v>
      </c>
      <c r="V261" s="37">
        <f t="shared" si="70"/>
        <v>0</v>
      </c>
      <c r="W261" s="37">
        <f t="shared" si="77"/>
        <v>0</v>
      </c>
      <c r="X261" s="38">
        <f t="shared" si="78"/>
        <v>0</v>
      </c>
      <c r="Y261" s="37">
        <f t="shared" si="79"/>
        <v>0</v>
      </c>
      <c r="Z261" s="37">
        <f t="shared" si="80"/>
        <v>0</v>
      </c>
      <c r="AA261" s="38">
        <f t="shared" si="81"/>
        <v>0</v>
      </c>
      <c r="AB261" s="24">
        <f t="shared" si="71"/>
        <v>0</v>
      </c>
      <c r="AC261" s="12">
        <f t="shared" si="72"/>
        <v>0</v>
      </c>
    </row>
    <row r="262" spans="1:29" ht="17" x14ac:dyDescent="0.2">
      <c r="A262" s="3">
        <v>262</v>
      </c>
      <c r="B262" s="4" t="s">
        <v>480</v>
      </c>
      <c r="C262" s="5" t="s">
        <v>153</v>
      </c>
      <c r="D262" s="4" t="s">
        <v>154</v>
      </c>
      <c r="E262" s="3" t="s">
        <v>312</v>
      </c>
      <c r="F262" s="3">
        <v>60</v>
      </c>
      <c r="G262" s="36">
        <v>0</v>
      </c>
      <c r="H262" s="36">
        <v>0</v>
      </c>
      <c r="I262" s="36">
        <v>0</v>
      </c>
      <c r="J262" s="36">
        <f t="shared" si="68"/>
        <v>0</v>
      </c>
      <c r="K262" s="36">
        <f t="shared" si="73"/>
        <v>0</v>
      </c>
      <c r="L262" s="36">
        <f t="shared" si="74"/>
        <v>0</v>
      </c>
      <c r="M262" s="36">
        <v>0</v>
      </c>
      <c r="N262" s="36">
        <v>0</v>
      </c>
      <c r="O262" s="36">
        <v>0</v>
      </c>
      <c r="P262" s="36">
        <f t="shared" si="69"/>
        <v>0</v>
      </c>
      <c r="Q262" s="36">
        <f t="shared" si="75"/>
        <v>0</v>
      </c>
      <c r="R262" s="40">
        <f t="shared" si="76"/>
        <v>0</v>
      </c>
      <c r="S262" s="45">
        <v>0</v>
      </c>
      <c r="T262" s="45">
        <v>0</v>
      </c>
      <c r="U262" s="45">
        <v>0</v>
      </c>
      <c r="V262" s="37">
        <f t="shared" si="70"/>
        <v>0</v>
      </c>
      <c r="W262" s="37">
        <f t="shared" si="77"/>
        <v>0</v>
      </c>
      <c r="X262" s="38">
        <f t="shared" si="78"/>
        <v>0</v>
      </c>
      <c r="Y262" s="37">
        <f t="shared" si="79"/>
        <v>0</v>
      </c>
      <c r="Z262" s="37">
        <f t="shared" si="80"/>
        <v>0</v>
      </c>
      <c r="AA262" s="38">
        <f t="shared" si="81"/>
        <v>0</v>
      </c>
      <c r="AB262" s="24">
        <f t="shared" si="71"/>
        <v>0</v>
      </c>
      <c r="AC262" s="12">
        <f t="shared" si="72"/>
        <v>0</v>
      </c>
    </row>
    <row r="263" spans="1:29" ht="17" x14ac:dyDescent="0.2">
      <c r="A263" s="3">
        <v>263</v>
      </c>
      <c r="B263" s="4" t="s">
        <v>359</v>
      </c>
      <c r="C263" s="5" t="s">
        <v>161</v>
      </c>
      <c r="D263" s="4" t="s">
        <v>78</v>
      </c>
      <c r="E263" s="3" t="s">
        <v>504</v>
      </c>
      <c r="F263" s="3">
        <v>60</v>
      </c>
      <c r="G263" s="36">
        <v>0</v>
      </c>
      <c r="H263" s="36">
        <v>0</v>
      </c>
      <c r="I263" s="36">
        <v>0</v>
      </c>
      <c r="J263" s="36">
        <f t="shared" si="68"/>
        <v>0</v>
      </c>
      <c r="K263" s="36">
        <f t="shared" si="73"/>
        <v>0</v>
      </c>
      <c r="L263" s="36">
        <f t="shared" si="74"/>
        <v>0</v>
      </c>
      <c r="M263" s="36">
        <v>0</v>
      </c>
      <c r="N263" s="36">
        <v>0</v>
      </c>
      <c r="O263" s="36">
        <v>0</v>
      </c>
      <c r="P263" s="36">
        <f t="shared" si="69"/>
        <v>0</v>
      </c>
      <c r="Q263" s="36">
        <f t="shared" si="75"/>
        <v>0</v>
      </c>
      <c r="R263" s="40">
        <f t="shared" si="76"/>
        <v>0</v>
      </c>
      <c r="S263" s="47">
        <v>0</v>
      </c>
      <c r="T263" s="47">
        <v>0</v>
      </c>
      <c r="U263" s="47">
        <v>0</v>
      </c>
      <c r="V263" s="37">
        <f t="shared" si="70"/>
        <v>0</v>
      </c>
      <c r="W263" s="37">
        <f t="shared" si="77"/>
        <v>0</v>
      </c>
      <c r="X263" s="38">
        <f t="shared" si="78"/>
        <v>0</v>
      </c>
      <c r="Y263" s="37">
        <f t="shared" si="79"/>
        <v>0</v>
      </c>
      <c r="Z263" s="37">
        <f t="shared" si="80"/>
        <v>0</v>
      </c>
      <c r="AA263" s="38">
        <f t="shared" si="81"/>
        <v>0</v>
      </c>
      <c r="AB263" s="24">
        <f t="shared" si="71"/>
        <v>0</v>
      </c>
      <c r="AC263" s="12">
        <f t="shared" si="72"/>
        <v>0</v>
      </c>
    </row>
    <row r="264" spans="1:29" ht="17" x14ac:dyDescent="0.2">
      <c r="A264" s="3">
        <v>264</v>
      </c>
      <c r="B264" s="4" t="s">
        <v>486</v>
      </c>
      <c r="C264" s="5" t="s">
        <v>81</v>
      </c>
      <c r="D264" s="4" t="s">
        <v>82</v>
      </c>
      <c r="E264" s="3">
        <v>1985</v>
      </c>
      <c r="F264" s="3">
        <v>38</v>
      </c>
      <c r="G264" s="36">
        <v>0</v>
      </c>
      <c r="H264" s="36">
        <v>0</v>
      </c>
      <c r="I264" s="36">
        <v>0</v>
      </c>
      <c r="J264" s="36">
        <f t="shared" si="68"/>
        <v>0</v>
      </c>
      <c r="K264" s="36">
        <f t="shared" si="73"/>
        <v>0</v>
      </c>
      <c r="L264" s="36">
        <f t="shared" si="74"/>
        <v>0</v>
      </c>
      <c r="M264" s="36">
        <v>0</v>
      </c>
      <c r="N264" s="36">
        <v>0</v>
      </c>
      <c r="O264" s="36">
        <v>0</v>
      </c>
      <c r="P264" s="36">
        <f t="shared" si="69"/>
        <v>0</v>
      </c>
      <c r="Q264" s="36">
        <f t="shared" si="75"/>
        <v>0</v>
      </c>
      <c r="R264" s="40">
        <f t="shared" si="76"/>
        <v>0</v>
      </c>
      <c r="S264" s="45">
        <v>0</v>
      </c>
      <c r="T264" s="45">
        <v>0</v>
      </c>
      <c r="U264" s="45">
        <v>0</v>
      </c>
      <c r="V264" s="37">
        <f t="shared" si="70"/>
        <v>0</v>
      </c>
      <c r="W264" s="37">
        <f t="shared" si="77"/>
        <v>0</v>
      </c>
      <c r="X264" s="38">
        <f t="shared" si="78"/>
        <v>0</v>
      </c>
      <c r="Y264" s="37">
        <f t="shared" si="79"/>
        <v>0</v>
      </c>
      <c r="Z264" s="37">
        <f t="shared" si="80"/>
        <v>0</v>
      </c>
      <c r="AA264" s="38">
        <f t="shared" si="81"/>
        <v>0</v>
      </c>
      <c r="AB264" s="24">
        <f t="shared" si="71"/>
        <v>0</v>
      </c>
      <c r="AC264" s="12">
        <f t="shared" si="72"/>
        <v>0</v>
      </c>
    </row>
    <row r="265" spans="1:29" ht="17" x14ac:dyDescent="0.2">
      <c r="A265" s="3">
        <v>265</v>
      </c>
      <c r="B265" s="4" t="s">
        <v>342</v>
      </c>
      <c r="C265" s="5" t="s">
        <v>83</v>
      </c>
      <c r="D265" s="4" t="s">
        <v>84</v>
      </c>
      <c r="E265" s="3">
        <v>1986</v>
      </c>
      <c r="F265" s="3">
        <v>83.85</v>
      </c>
      <c r="G265" s="36">
        <v>0</v>
      </c>
      <c r="H265" s="36">
        <v>0</v>
      </c>
      <c r="I265" s="36">
        <v>0</v>
      </c>
      <c r="J265" s="36">
        <f t="shared" si="68"/>
        <v>0</v>
      </c>
      <c r="K265" s="36">
        <f t="shared" si="73"/>
        <v>0</v>
      </c>
      <c r="L265" s="36">
        <f t="shared" si="74"/>
        <v>0</v>
      </c>
      <c r="M265" s="36">
        <v>0</v>
      </c>
      <c r="N265" s="36">
        <v>0</v>
      </c>
      <c r="O265" s="36">
        <v>0</v>
      </c>
      <c r="P265" s="36">
        <f t="shared" si="69"/>
        <v>0</v>
      </c>
      <c r="Q265" s="36">
        <f t="shared" si="75"/>
        <v>0</v>
      </c>
      <c r="R265" s="40">
        <f t="shared" si="76"/>
        <v>0</v>
      </c>
      <c r="S265" s="45">
        <v>0</v>
      </c>
      <c r="T265" s="45">
        <v>0</v>
      </c>
      <c r="U265" s="45">
        <v>0</v>
      </c>
      <c r="V265" s="37">
        <f t="shared" si="70"/>
        <v>0</v>
      </c>
      <c r="W265" s="37">
        <f t="shared" si="77"/>
        <v>0</v>
      </c>
      <c r="X265" s="38">
        <f t="shared" si="78"/>
        <v>0</v>
      </c>
      <c r="Y265" s="37">
        <f t="shared" si="79"/>
        <v>0</v>
      </c>
      <c r="Z265" s="37">
        <f t="shared" si="80"/>
        <v>0</v>
      </c>
      <c r="AA265" s="38">
        <f t="shared" si="81"/>
        <v>0</v>
      </c>
      <c r="AB265" s="24">
        <f t="shared" si="71"/>
        <v>0</v>
      </c>
      <c r="AC265" s="12">
        <f t="shared" si="72"/>
        <v>0</v>
      </c>
    </row>
    <row r="266" spans="1:29" ht="17" x14ac:dyDescent="0.2">
      <c r="A266" s="3">
        <v>266</v>
      </c>
      <c r="B266" s="4" t="s">
        <v>359</v>
      </c>
      <c r="C266" s="5" t="s">
        <v>87</v>
      </c>
      <c r="D266" s="4" t="s">
        <v>88</v>
      </c>
      <c r="E266" s="3" t="s">
        <v>312</v>
      </c>
      <c r="F266" s="3">
        <v>195</v>
      </c>
      <c r="G266" s="36">
        <v>0</v>
      </c>
      <c r="H266" s="36">
        <v>0</v>
      </c>
      <c r="I266" s="36">
        <v>0</v>
      </c>
      <c r="J266" s="36">
        <f t="shared" si="68"/>
        <v>0</v>
      </c>
      <c r="K266" s="36">
        <f t="shared" si="73"/>
        <v>0</v>
      </c>
      <c r="L266" s="36">
        <f t="shared" si="74"/>
        <v>0</v>
      </c>
      <c r="M266" s="36">
        <v>0</v>
      </c>
      <c r="N266" s="36">
        <v>0</v>
      </c>
      <c r="O266" s="36">
        <v>0</v>
      </c>
      <c r="P266" s="36">
        <f t="shared" si="69"/>
        <v>0</v>
      </c>
      <c r="Q266" s="36">
        <f t="shared" si="75"/>
        <v>0</v>
      </c>
      <c r="R266" s="40">
        <f t="shared" si="76"/>
        <v>0</v>
      </c>
      <c r="S266" s="45">
        <v>0</v>
      </c>
      <c r="T266" s="45">
        <v>0</v>
      </c>
      <c r="U266" s="45">
        <v>0</v>
      </c>
      <c r="V266" s="37">
        <f t="shared" si="70"/>
        <v>0</v>
      </c>
      <c r="W266" s="37">
        <f t="shared" si="77"/>
        <v>0</v>
      </c>
      <c r="X266" s="38">
        <f t="shared" si="78"/>
        <v>0</v>
      </c>
      <c r="Y266" s="37">
        <f t="shared" si="79"/>
        <v>0</v>
      </c>
      <c r="Z266" s="37">
        <f t="shared" si="80"/>
        <v>0</v>
      </c>
      <c r="AA266" s="38">
        <f t="shared" si="81"/>
        <v>0</v>
      </c>
      <c r="AB266" s="24">
        <f t="shared" si="71"/>
        <v>0</v>
      </c>
      <c r="AC266" s="12">
        <f t="shared" si="72"/>
        <v>0</v>
      </c>
    </row>
    <row r="267" spans="1:29" ht="17" x14ac:dyDescent="0.2">
      <c r="A267" s="3">
        <v>267</v>
      </c>
      <c r="B267" s="4" t="s">
        <v>342</v>
      </c>
      <c r="C267" s="5" t="s">
        <v>91</v>
      </c>
      <c r="D267" s="4" t="s">
        <v>49</v>
      </c>
      <c r="E267" s="3" t="s">
        <v>167</v>
      </c>
      <c r="F267" s="3">
        <v>3700</v>
      </c>
      <c r="G267" s="36">
        <v>0</v>
      </c>
      <c r="H267" s="36">
        <v>0</v>
      </c>
      <c r="I267" s="36">
        <v>0</v>
      </c>
      <c r="J267" s="36">
        <f t="shared" si="68"/>
        <v>0</v>
      </c>
      <c r="K267" s="36">
        <f t="shared" si="73"/>
        <v>0</v>
      </c>
      <c r="L267" s="36">
        <f t="shared" si="74"/>
        <v>0</v>
      </c>
      <c r="M267" s="36">
        <v>0</v>
      </c>
      <c r="N267" s="36">
        <v>0</v>
      </c>
      <c r="O267" s="36">
        <v>0</v>
      </c>
      <c r="P267" s="36">
        <f t="shared" si="69"/>
        <v>0</v>
      </c>
      <c r="Q267" s="36">
        <f t="shared" si="75"/>
        <v>0</v>
      </c>
      <c r="R267" s="40">
        <f t="shared" si="76"/>
        <v>0</v>
      </c>
      <c r="S267" s="45">
        <v>0</v>
      </c>
      <c r="T267" s="45">
        <v>0</v>
      </c>
      <c r="U267" s="45">
        <v>0</v>
      </c>
      <c r="V267" s="37">
        <f t="shared" si="70"/>
        <v>0</v>
      </c>
      <c r="W267" s="37">
        <f t="shared" si="77"/>
        <v>0</v>
      </c>
      <c r="X267" s="38">
        <f t="shared" si="78"/>
        <v>0</v>
      </c>
      <c r="Y267" s="37">
        <f t="shared" si="79"/>
        <v>0</v>
      </c>
      <c r="Z267" s="37">
        <f t="shared" si="80"/>
        <v>0</v>
      </c>
      <c r="AA267" s="38">
        <f t="shared" si="81"/>
        <v>0</v>
      </c>
      <c r="AB267" s="24">
        <f t="shared" si="71"/>
        <v>0</v>
      </c>
      <c r="AC267" s="12">
        <f t="shared" si="72"/>
        <v>0</v>
      </c>
    </row>
    <row r="268" spans="1:29" ht="17" x14ac:dyDescent="0.2">
      <c r="A268" s="3">
        <v>268</v>
      </c>
      <c r="B268" s="4" t="s">
        <v>359</v>
      </c>
      <c r="C268" s="5" t="s">
        <v>92</v>
      </c>
      <c r="D268" s="4" t="s">
        <v>93</v>
      </c>
      <c r="E268" s="3" t="s">
        <v>167</v>
      </c>
      <c r="F268" s="3"/>
      <c r="G268" s="36">
        <v>0</v>
      </c>
      <c r="H268" s="36">
        <v>0</v>
      </c>
      <c r="I268" s="36">
        <v>0</v>
      </c>
      <c r="J268" s="36">
        <f t="shared" si="68"/>
        <v>0</v>
      </c>
      <c r="K268" s="36">
        <f t="shared" si="73"/>
        <v>0</v>
      </c>
      <c r="L268" s="36">
        <f t="shared" si="74"/>
        <v>0</v>
      </c>
      <c r="M268" s="36">
        <v>0</v>
      </c>
      <c r="N268" s="36">
        <v>0</v>
      </c>
      <c r="O268" s="36">
        <v>0</v>
      </c>
      <c r="P268" s="36">
        <f t="shared" si="69"/>
        <v>0</v>
      </c>
      <c r="Q268" s="36">
        <f t="shared" si="75"/>
        <v>0</v>
      </c>
      <c r="R268" s="40">
        <f t="shared" si="76"/>
        <v>0</v>
      </c>
      <c r="S268" s="48">
        <v>0</v>
      </c>
      <c r="T268" s="48">
        <v>0</v>
      </c>
      <c r="U268" s="48">
        <v>0</v>
      </c>
      <c r="V268" s="37">
        <f t="shared" si="70"/>
        <v>0</v>
      </c>
      <c r="W268" s="37">
        <f t="shared" si="77"/>
        <v>0</v>
      </c>
      <c r="X268" s="38">
        <f t="shared" si="78"/>
        <v>0</v>
      </c>
      <c r="Y268" s="37">
        <f t="shared" si="79"/>
        <v>0</v>
      </c>
      <c r="Z268" s="37">
        <f t="shared" si="80"/>
        <v>0</v>
      </c>
      <c r="AA268" s="38">
        <f t="shared" si="81"/>
        <v>0</v>
      </c>
      <c r="AB268" s="24">
        <f t="shared" si="71"/>
        <v>0</v>
      </c>
      <c r="AC268" s="12"/>
    </row>
    <row r="269" spans="1:29" ht="17" x14ac:dyDescent="0.2">
      <c r="A269" s="3">
        <v>269</v>
      </c>
      <c r="B269" s="4" t="s">
        <v>342</v>
      </c>
      <c r="C269" s="5" t="s">
        <v>94</v>
      </c>
      <c r="D269" s="4" t="s">
        <v>95</v>
      </c>
      <c r="E269" s="3">
        <v>1986</v>
      </c>
      <c r="F269" s="3">
        <v>13</v>
      </c>
      <c r="G269" s="36">
        <v>0</v>
      </c>
      <c r="H269" s="36">
        <v>0</v>
      </c>
      <c r="I269" s="36">
        <v>0</v>
      </c>
      <c r="J269" s="36">
        <f t="shared" si="68"/>
        <v>0</v>
      </c>
      <c r="K269" s="36">
        <f t="shared" si="73"/>
        <v>0</v>
      </c>
      <c r="L269" s="36">
        <f t="shared" si="74"/>
        <v>0</v>
      </c>
      <c r="M269" s="36">
        <v>0</v>
      </c>
      <c r="N269" s="36">
        <v>0</v>
      </c>
      <c r="O269" s="36">
        <v>0</v>
      </c>
      <c r="P269" s="36">
        <f t="shared" si="69"/>
        <v>0</v>
      </c>
      <c r="Q269" s="36">
        <f t="shared" si="75"/>
        <v>0</v>
      </c>
      <c r="R269" s="40">
        <f t="shared" si="76"/>
        <v>0</v>
      </c>
      <c r="S269" s="45">
        <v>0</v>
      </c>
      <c r="T269" s="45">
        <v>0</v>
      </c>
      <c r="U269" s="45">
        <v>0</v>
      </c>
      <c r="V269" s="37">
        <f t="shared" si="70"/>
        <v>0</v>
      </c>
      <c r="W269" s="37">
        <f t="shared" si="77"/>
        <v>0</v>
      </c>
      <c r="X269" s="38">
        <f t="shared" si="78"/>
        <v>0</v>
      </c>
      <c r="Y269" s="37">
        <f t="shared" si="79"/>
        <v>0</v>
      </c>
      <c r="Z269" s="37">
        <f t="shared" si="80"/>
        <v>0</v>
      </c>
      <c r="AA269" s="38">
        <f t="shared" si="81"/>
        <v>0</v>
      </c>
      <c r="AB269" s="24">
        <f t="shared" si="71"/>
        <v>0</v>
      </c>
      <c r="AC269" s="12">
        <f>AB269/F269</f>
        <v>0</v>
      </c>
    </row>
    <row r="270" spans="1:29" ht="17" x14ac:dyDescent="0.2">
      <c r="A270" s="3">
        <v>270</v>
      </c>
      <c r="B270" s="4" t="s">
        <v>477</v>
      </c>
      <c r="C270" s="5" t="s">
        <v>96</v>
      </c>
      <c r="D270" s="4" t="s">
        <v>97</v>
      </c>
      <c r="E270" s="3" t="s">
        <v>283</v>
      </c>
      <c r="F270" s="3">
        <v>576</v>
      </c>
      <c r="G270" s="36">
        <v>0</v>
      </c>
      <c r="H270" s="36">
        <v>0</v>
      </c>
      <c r="I270" s="36">
        <v>0</v>
      </c>
      <c r="J270" s="36">
        <f t="shared" si="68"/>
        <v>0</v>
      </c>
      <c r="K270" s="36">
        <f t="shared" si="73"/>
        <v>0</v>
      </c>
      <c r="L270" s="36">
        <f t="shared" si="74"/>
        <v>0</v>
      </c>
      <c r="M270" s="36">
        <v>0</v>
      </c>
      <c r="N270" s="36">
        <v>0</v>
      </c>
      <c r="O270" s="36">
        <v>0</v>
      </c>
      <c r="P270" s="36">
        <f t="shared" si="69"/>
        <v>0</v>
      </c>
      <c r="Q270" s="36">
        <f t="shared" si="75"/>
        <v>0</v>
      </c>
      <c r="R270" s="40">
        <f t="shared" si="76"/>
        <v>0</v>
      </c>
      <c r="S270" s="48">
        <v>0</v>
      </c>
      <c r="T270" s="48">
        <v>0</v>
      </c>
      <c r="U270" s="48">
        <v>0</v>
      </c>
      <c r="V270" s="37">
        <f t="shared" si="70"/>
        <v>0</v>
      </c>
      <c r="W270" s="37">
        <f t="shared" si="77"/>
        <v>0</v>
      </c>
      <c r="X270" s="38">
        <f t="shared" si="78"/>
        <v>0</v>
      </c>
      <c r="Y270" s="37">
        <f t="shared" si="79"/>
        <v>0</v>
      </c>
      <c r="Z270" s="37">
        <f t="shared" si="80"/>
        <v>0</v>
      </c>
      <c r="AA270" s="38">
        <f t="shared" si="81"/>
        <v>0</v>
      </c>
      <c r="AB270" s="24">
        <f t="shared" si="71"/>
        <v>0</v>
      </c>
      <c r="AC270" s="12">
        <f>AB270/F270</f>
        <v>0</v>
      </c>
    </row>
    <row r="271" spans="1:29" ht="17" x14ac:dyDescent="0.2">
      <c r="A271" s="3">
        <v>271</v>
      </c>
      <c r="B271" s="4" t="s">
        <v>480</v>
      </c>
      <c r="C271" s="5" t="s">
        <v>98</v>
      </c>
      <c r="D271" s="4" t="s">
        <v>99</v>
      </c>
      <c r="E271" s="3">
        <v>1978</v>
      </c>
      <c r="F271" s="3">
        <v>85.92</v>
      </c>
      <c r="G271" s="36">
        <v>0</v>
      </c>
      <c r="H271" s="36">
        <v>0</v>
      </c>
      <c r="I271" s="36">
        <v>0</v>
      </c>
      <c r="J271" s="36">
        <f t="shared" si="68"/>
        <v>0</v>
      </c>
      <c r="K271" s="36">
        <f t="shared" si="73"/>
        <v>0</v>
      </c>
      <c r="L271" s="36">
        <f t="shared" si="74"/>
        <v>0</v>
      </c>
      <c r="M271" s="36">
        <v>0</v>
      </c>
      <c r="N271" s="36">
        <v>0</v>
      </c>
      <c r="O271" s="36">
        <v>0</v>
      </c>
      <c r="P271" s="36">
        <f t="shared" si="69"/>
        <v>0</v>
      </c>
      <c r="Q271" s="36">
        <f t="shared" si="75"/>
        <v>0</v>
      </c>
      <c r="R271" s="40">
        <f t="shared" si="76"/>
        <v>0</v>
      </c>
      <c r="S271" s="45">
        <v>249</v>
      </c>
      <c r="T271" s="45">
        <v>-249</v>
      </c>
      <c r="U271" s="45">
        <v>0</v>
      </c>
      <c r="V271" s="37">
        <f t="shared" si="70"/>
        <v>0</v>
      </c>
      <c r="W271" s="37">
        <f t="shared" si="77"/>
        <v>0</v>
      </c>
      <c r="X271" s="38">
        <f t="shared" si="78"/>
        <v>0</v>
      </c>
      <c r="Y271" s="37">
        <f t="shared" si="79"/>
        <v>0</v>
      </c>
      <c r="Z271" s="37">
        <f t="shared" si="80"/>
        <v>0</v>
      </c>
      <c r="AA271" s="38">
        <f t="shared" si="81"/>
        <v>0</v>
      </c>
      <c r="AB271" s="24">
        <f t="shared" si="71"/>
        <v>0</v>
      </c>
      <c r="AC271" s="12">
        <f>AB271/F271</f>
        <v>0</v>
      </c>
    </row>
    <row r="272" spans="1:29" ht="17" x14ac:dyDescent="0.2">
      <c r="A272" s="3">
        <v>272</v>
      </c>
      <c r="B272" s="4" t="s">
        <v>486</v>
      </c>
      <c r="C272" s="5" t="s">
        <v>206</v>
      </c>
      <c r="D272" s="4" t="s">
        <v>207</v>
      </c>
      <c r="E272" s="3">
        <v>1983</v>
      </c>
      <c r="F272" s="3"/>
      <c r="G272" s="36">
        <v>0</v>
      </c>
      <c r="H272" s="36">
        <v>0</v>
      </c>
      <c r="I272" s="36">
        <v>0</v>
      </c>
      <c r="J272" s="36">
        <f t="shared" si="68"/>
        <v>0</v>
      </c>
      <c r="K272" s="36">
        <f t="shared" si="73"/>
        <v>0</v>
      </c>
      <c r="L272" s="36">
        <f t="shared" si="74"/>
        <v>0</v>
      </c>
      <c r="M272" s="36">
        <v>0</v>
      </c>
      <c r="N272" s="36">
        <v>0</v>
      </c>
      <c r="O272" s="36">
        <v>0</v>
      </c>
      <c r="P272" s="36">
        <f t="shared" si="69"/>
        <v>0</v>
      </c>
      <c r="Q272" s="36">
        <f t="shared" si="75"/>
        <v>0</v>
      </c>
      <c r="R272" s="40">
        <f t="shared" si="76"/>
        <v>0</v>
      </c>
      <c r="S272" s="45">
        <v>1605</v>
      </c>
      <c r="T272" s="45">
        <v>-1837</v>
      </c>
      <c r="U272" s="45">
        <v>-15</v>
      </c>
      <c r="V272" s="37">
        <f t="shared" si="70"/>
        <v>-82.333333333333329</v>
      </c>
      <c r="W272" s="37">
        <f t="shared" si="77"/>
        <v>-11.0162</v>
      </c>
      <c r="X272" s="38">
        <f t="shared" si="78"/>
        <v>-1.482E-2</v>
      </c>
      <c r="Y272" s="37">
        <f t="shared" si="79"/>
        <v>-82.333333333333329</v>
      </c>
      <c r="Z272" s="37">
        <f t="shared" si="80"/>
        <v>-11.0162</v>
      </c>
      <c r="AA272" s="38">
        <f t="shared" si="81"/>
        <v>-1.482E-2</v>
      </c>
      <c r="AB272" s="24">
        <f t="shared" si="71"/>
        <v>-212.42</v>
      </c>
      <c r="AC272" s="12"/>
    </row>
    <row r="273" spans="1:30" ht="17" x14ac:dyDescent="0.2">
      <c r="A273" s="3">
        <v>273</v>
      </c>
      <c r="B273" s="4" t="s">
        <v>359</v>
      </c>
      <c r="C273" s="5" t="s">
        <v>178</v>
      </c>
      <c r="D273" s="4" t="s">
        <v>404</v>
      </c>
      <c r="E273" s="3">
        <v>1990</v>
      </c>
      <c r="F273" s="3">
        <v>49</v>
      </c>
      <c r="G273" s="13">
        <v>0</v>
      </c>
      <c r="H273" s="13">
        <v>0</v>
      </c>
      <c r="I273" s="13">
        <v>0</v>
      </c>
      <c r="J273" s="36">
        <f t="shared" si="68"/>
        <v>0</v>
      </c>
      <c r="K273" s="36">
        <f t="shared" si="73"/>
        <v>0</v>
      </c>
      <c r="L273" s="36">
        <f t="shared" si="74"/>
        <v>0</v>
      </c>
      <c r="M273" s="13">
        <v>0</v>
      </c>
      <c r="N273" s="13">
        <v>0</v>
      </c>
      <c r="O273" s="13">
        <v>0</v>
      </c>
      <c r="P273" s="36">
        <f t="shared" si="69"/>
        <v>0</v>
      </c>
      <c r="Q273" s="36">
        <f t="shared" si="75"/>
        <v>0</v>
      </c>
      <c r="R273" s="40">
        <f t="shared" si="76"/>
        <v>0</v>
      </c>
      <c r="S273" s="45">
        <v>-2713</v>
      </c>
      <c r="T273" s="45">
        <v>-203</v>
      </c>
      <c r="U273" s="45">
        <v>588</v>
      </c>
      <c r="V273" s="37">
        <f t="shared" si="70"/>
        <v>-776</v>
      </c>
      <c r="W273" s="37">
        <f t="shared" si="77"/>
        <v>-103.8288</v>
      </c>
      <c r="X273" s="38">
        <f t="shared" si="78"/>
        <v>-0.13968</v>
      </c>
      <c r="Y273" s="37">
        <f t="shared" si="79"/>
        <v>-776</v>
      </c>
      <c r="Z273" s="37">
        <f t="shared" si="80"/>
        <v>-103.8288</v>
      </c>
      <c r="AA273" s="38">
        <f t="shared" si="81"/>
        <v>-0.13968</v>
      </c>
      <c r="AB273" s="57">
        <f t="shared" si="71"/>
        <v>-2002.0800000000002</v>
      </c>
      <c r="AC273" s="12">
        <f>AB273/F273</f>
        <v>-40.858775510204083</v>
      </c>
    </row>
    <row r="274" spans="1:30" ht="16" customHeight="1" x14ac:dyDescent="0.2">
      <c r="A274" s="8">
        <v>274</v>
      </c>
      <c r="B274" s="9"/>
      <c r="C274" s="10"/>
      <c r="D274" s="8"/>
      <c r="E274" s="8"/>
      <c r="F274" s="8"/>
      <c r="G274" s="42"/>
      <c r="H274" s="42"/>
      <c r="I274" s="42"/>
      <c r="J274" s="36"/>
      <c r="K274" s="36"/>
      <c r="L274" s="42"/>
      <c r="M274" s="42"/>
      <c r="N274" s="42"/>
      <c r="O274" s="42"/>
      <c r="P274" s="36"/>
      <c r="Q274" s="42"/>
      <c r="R274" s="50"/>
      <c r="S274" s="74"/>
      <c r="T274" s="74"/>
      <c r="U274" s="74"/>
      <c r="V274" s="37"/>
      <c r="W274" s="37"/>
      <c r="X274" s="38"/>
      <c r="Y274" s="37"/>
      <c r="Z274" s="37"/>
      <c r="AA274" s="38"/>
      <c r="AB274" s="57"/>
      <c r="AC274" s="14"/>
    </row>
    <row r="275" spans="1:30" ht="16" customHeight="1" x14ac:dyDescent="0.2">
      <c r="A275" s="8">
        <v>275</v>
      </c>
      <c r="B275" s="9" t="s">
        <v>342</v>
      </c>
      <c r="C275" s="10" t="s">
        <v>60</v>
      </c>
      <c r="D275" s="9" t="s">
        <v>61</v>
      </c>
      <c r="E275" s="8">
        <v>2013</v>
      </c>
      <c r="F275" s="8"/>
      <c r="G275" s="70" t="s">
        <v>69</v>
      </c>
      <c r="H275" s="70" t="s">
        <v>69</v>
      </c>
      <c r="I275" s="70" t="s">
        <v>69</v>
      </c>
      <c r="J275" s="36"/>
      <c r="K275" s="36">
        <f>J275*0.057</f>
        <v>0</v>
      </c>
      <c r="L275" s="42"/>
      <c r="M275" s="70" t="s">
        <v>69</v>
      </c>
      <c r="N275" s="70" t="s">
        <v>69</v>
      </c>
      <c r="O275" s="70" t="s">
        <v>69</v>
      </c>
      <c r="P275" s="36"/>
      <c r="Q275" s="42"/>
      <c r="R275" s="42"/>
      <c r="S275" s="73" t="s">
        <v>69</v>
      </c>
      <c r="T275" s="73" t="s">
        <v>69</v>
      </c>
      <c r="U275" s="73" t="s">
        <v>69</v>
      </c>
      <c r="V275" s="15"/>
      <c r="W275" s="15"/>
      <c r="X275" s="15"/>
      <c r="Y275" s="15"/>
      <c r="Z275" s="15"/>
      <c r="AA275" s="15"/>
      <c r="AC275" s="14" t="str">
        <f>IFERROR(AB275/#REF!,"")</f>
        <v/>
      </c>
    </row>
    <row r="276" spans="1:30" ht="16" customHeight="1" x14ac:dyDescent="0.2">
      <c r="A276" s="60">
        <v>276</v>
      </c>
      <c r="B276" s="64" t="s">
        <v>62</v>
      </c>
      <c r="C276" s="64" t="s">
        <v>63</v>
      </c>
      <c r="D276" s="64"/>
      <c r="E276" s="64"/>
      <c r="F276" s="64"/>
      <c r="G276" s="60"/>
      <c r="H276" s="60"/>
      <c r="I276" s="60"/>
      <c r="J276" s="11"/>
      <c r="K276" s="36">
        <f>J276*0.057</f>
        <v>0</v>
      </c>
      <c r="L276" s="42"/>
      <c r="M276" s="60"/>
      <c r="N276" s="60"/>
      <c r="O276" s="60"/>
      <c r="P276" s="36"/>
      <c r="Q276" s="42"/>
      <c r="R276" s="42"/>
      <c r="S276" s="72"/>
      <c r="T276" s="72"/>
      <c r="U276" s="72"/>
      <c r="V276" s="21"/>
      <c r="W276" s="21"/>
      <c r="X276" s="21"/>
      <c r="Y276" s="21"/>
      <c r="Z276" s="21"/>
      <c r="AA276" s="21"/>
      <c r="AB276" s="21"/>
      <c r="AC276" s="64"/>
    </row>
    <row r="277" spans="1:30" x14ac:dyDescent="0.2">
      <c r="A277" s="3"/>
      <c r="B277" s="4"/>
      <c r="C277" s="5"/>
      <c r="D277" s="4"/>
      <c r="E277" s="3"/>
      <c r="F277" s="3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40"/>
      <c r="S277" s="45"/>
      <c r="T277" s="45"/>
      <c r="U277" s="45"/>
      <c r="V277" s="36"/>
      <c r="W277" s="36"/>
      <c r="X277" s="40"/>
      <c r="Y277" s="36"/>
      <c r="Z277" s="36"/>
      <c r="AA277" s="40"/>
      <c r="AB277" s="51"/>
      <c r="AC277" s="12"/>
    </row>
    <row r="278" spans="1:30" ht="16" customHeight="1" x14ac:dyDescent="0.2">
      <c r="A278" s="59"/>
      <c r="B278" s="63"/>
      <c r="C278" s="65"/>
      <c r="D278" s="63"/>
      <c r="E278" s="69"/>
      <c r="F278" s="69">
        <f>SUM(F3:F273)</f>
        <v>191732.83999999991</v>
      </c>
      <c r="G278" s="81"/>
      <c r="H278" s="81"/>
      <c r="I278" s="81"/>
      <c r="J278" s="81">
        <f>SUM(J3:J273)</f>
        <v>6901102.0331767621</v>
      </c>
      <c r="K278" s="81">
        <f>SUM(K3:K273)</f>
        <v>393362.81589107541</v>
      </c>
      <c r="L278" s="81">
        <f>SUM(L3:L273)</f>
        <v>1587.2534676306539</v>
      </c>
      <c r="M278" s="81"/>
      <c r="N278" s="81"/>
      <c r="O278" s="81"/>
      <c r="P278" s="81">
        <f>SUM(P3:P273)</f>
        <v>7333058.3595423326</v>
      </c>
      <c r="Q278" s="81">
        <f>SUM(Q3:Q273)</f>
        <v>496448.05094101588</v>
      </c>
      <c r="R278" s="81">
        <f>SUM(R3:R273)</f>
        <v>733.30583595423377</v>
      </c>
      <c r="S278" s="82"/>
      <c r="T278" s="82"/>
      <c r="U278" s="82"/>
      <c r="V278" s="81">
        <f>SUM(V3:V273)</f>
        <v>6511796.344059743</v>
      </c>
      <c r="W278" s="81">
        <f>SUM(W3:W273)</f>
        <v>871278.35083519318</v>
      </c>
      <c r="X278" s="81">
        <f>SUM(X3:X273)</f>
        <v>1172.123341930753</v>
      </c>
      <c r="Y278" s="81">
        <f>J278+P278+V278</f>
        <v>20745956.736778837</v>
      </c>
      <c r="Z278" s="81">
        <f>K278+Q278+W278</f>
        <v>1761089.2176672844</v>
      </c>
      <c r="AA278" s="81">
        <f>L278+R278+X278</f>
        <v>3492.6826455156406</v>
      </c>
      <c r="AB278" s="24"/>
      <c r="AC278" s="83"/>
    </row>
    <row r="279" spans="1:30" x14ac:dyDescent="0.2">
      <c r="A279" s="61" t="s">
        <v>144</v>
      </c>
      <c r="B279" s="22"/>
      <c r="C279" s="66"/>
      <c r="D279" s="22"/>
      <c r="E279" s="22"/>
      <c r="F279" s="22"/>
      <c r="G279" s="21"/>
      <c r="H279" s="21"/>
      <c r="I279" s="21"/>
      <c r="J279" s="21" t="s">
        <v>489</v>
      </c>
      <c r="K279" s="55" t="s">
        <v>490</v>
      </c>
      <c r="L279" s="55" t="s">
        <v>491</v>
      </c>
      <c r="M279" s="21"/>
      <c r="N279" s="21"/>
      <c r="O279" s="55"/>
      <c r="P279" s="21" t="s">
        <v>489</v>
      </c>
      <c r="Q279" s="55" t="s">
        <v>490</v>
      </c>
      <c r="R279" s="55" t="s">
        <v>491</v>
      </c>
      <c r="S279" s="56"/>
      <c r="T279" s="56"/>
      <c r="U279" s="56"/>
      <c r="V279" s="21" t="s">
        <v>492</v>
      </c>
      <c r="W279" s="55" t="s">
        <v>493</v>
      </c>
      <c r="X279" s="55" t="s">
        <v>494</v>
      </c>
      <c r="Y279" s="21" t="s">
        <v>492</v>
      </c>
      <c r="Z279" s="55" t="s">
        <v>493</v>
      </c>
      <c r="AA279" s="55" t="s">
        <v>494</v>
      </c>
      <c r="AB279" s="55"/>
      <c r="AC279" s="58"/>
    </row>
    <row r="280" spans="1:30" x14ac:dyDescent="0.2">
      <c r="A280" s="35" t="s">
        <v>27</v>
      </c>
      <c r="C280" s="16"/>
      <c r="D280" s="16"/>
      <c r="E280" s="16"/>
      <c r="F280" s="34" t="s">
        <v>28</v>
      </c>
      <c r="G280" s="2"/>
      <c r="H280" s="2"/>
      <c r="I280" s="20"/>
      <c r="J280" s="20"/>
      <c r="O280" s="1"/>
      <c r="P280" s="1"/>
      <c r="S280" s="26"/>
      <c r="T280" s="26"/>
      <c r="V280" s="44"/>
      <c r="W280" s="44"/>
      <c r="AC280" s="26"/>
      <c r="AD280" s="26"/>
    </row>
    <row r="281" spans="1:30" x14ac:dyDescent="0.2">
      <c r="A281" s="35"/>
      <c r="C281" s="77" t="s">
        <v>147</v>
      </c>
      <c r="D281" s="77" t="s">
        <v>146</v>
      </c>
      <c r="E281" s="77" t="s">
        <v>77</v>
      </c>
      <c r="F281" s="34"/>
      <c r="G281" s="1" t="s">
        <v>199</v>
      </c>
      <c r="H281" s="1" t="s">
        <v>148</v>
      </c>
      <c r="I281" s="20" t="s">
        <v>31</v>
      </c>
      <c r="J281" s="20"/>
      <c r="O281" s="1"/>
      <c r="P281" s="1"/>
      <c r="S281" s="26"/>
      <c r="T281" s="26"/>
      <c r="V281" s="44"/>
      <c r="W281" s="44"/>
      <c r="AC281" s="26"/>
      <c r="AD281" s="26"/>
    </row>
    <row r="282" spans="1:30" x14ac:dyDescent="0.2">
      <c r="A282" s="1" t="s">
        <v>76</v>
      </c>
      <c r="C282" s="78">
        <v>8212131</v>
      </c>
      <c r="D282" s="78">
        <v>1099049</v>
      </c>
      <c r="E282" s="79">
        <f>D282/C282</f>
        <v>0.13383237554296198</v>
      </c>
      <c r="F282" s="19" t="s">
        <v>74</v>
      </c>
      <c r="G282" s="27">
        <f>J278</f>
        <v>6901102.0331767621</v>
      </c>
      <c r="H282" s="27">
        <f>K278</f>
        <v>393362.81589107541</v>
      </c>
      <c r="I282" s="84">
        <f>L278</f>
        <v>1587.2534676306539</v>
      </c>
      <c r="K282" s="27"/>
      <c r="O282" s="1"/>
      <c r="P282" s="1"/>
      <c r="S282" s="26"/>
      <c r="T282" s="26"/>
      <c r="V282" s="44"/>
      <c r="W282" s="44"/>
      <c r="AC282" s="26"/>
      <c r="AD282" s="26"/>
    </row>
    <row r="283" spans="1:30" x14ac:dyDescent="0.2">
      <c r="A283" s="16" t="s">
        <v>535</v>
      </c>
      <c r="C283" s="78">
        <v>6483357</v>
      </c>
      <c r="D283" s="78">
        <v>369856</v>
      </c>
      <c r="E283" s="79">
        <f t="shared" ref="E283:E284" si="82">D283/C283</f>
        <v>5.7046989699934769E-2</v>
      </c>
      <c r="F283" s="18" t="s">
        <v>145</v>
      </c>
      <c r="G283" s="20">
        <f>P278</f>
        <v>7333058.3595423326</v>
      </c>
      <c r="H283" s="20">
        <f>Q278</f>
        <v>496448.05094101588</v>
      </c>
      <c r="I283" s="84">
        <f>R278</f>
        <v>733.30583595423377</v>
      </c>
      <c r="K283" s="20"/>
      <c r="O283" s="1"/>
      <c r="P283" s="1"/>
      <c r="S283" s="26"/>
      <c r="T283" s="26"/>
      <c r="V283" s="44"/>
      <c r="W283" s="44"/>
      <c r="AC283" s="26"/>
      <c r="AD283" s="26"/>
    </row>
    <row r="284" spans="1:30" x14ac:dyDescent="0.2">
      <c r="A284" s="16" t="s">
        <v>75</v>
      </c>
      <c r="C284" s="78">
        <v>8001910</v>
      </c>
      <c r="D284" s="78">
        <v>541595</v>
      </c>
      <c r="E284" s="79">
        <f t="shared" si="82"/>
        <v>6.7683215632267799E-2</v>
      </c>
      <c r="F284" s="18" t="s">
        <v>76</v>
      </c>
      <c r="G284" s="20">
        <f>V278</f>
        <v>6511796.344059743</v>
      </c>
      <c r="H284" s="27">
        <f>W278</f>
        <v>871278.35083519318</v>
      </c>
      <c r="I284" s="84">
        <f>X278</f>
        <v>1172.123341930753</v>
      </c>
      <c r="J284" s="20"/>
      <c r="K284" s="20"/>
      <c r="O284" s="1"/>
      <c r="P284" s="1"/>
      <c r="S284" s="26"/>
      <c r="T284" s="26"/>
      <c r="V284" s="44"/>
      <c r="W284" s="44"/>
      <c r="AC284" s="26"/>
      <c r="AD284" s="26"/>
    </row>
    <row r="285" spans="1:30" x14ac:dyDescent="0.2">
      <c r="A285" s="1" t="s">
        <v>26</v>
      </c>
      <c r="C285" s="78">
        <v>22697398</v>
      </c>
      <c r="D285" s="78">
        <v>1468905</v>
      </c>
      <c r="E285" s="78"/>
      <c r="F285" s="18" t="s">
        <v>26</v>
      </c>
      <c r="G285" s="27">
        <f>G282+G283+G284</f>
        <v>20745956.736778837</v>
      </c>
      <c r="H285" s="27">
        <f>H282+H283+H284</f>
        <v>1761089.2176672844</v>
      </c>
      <c r="I285" s="84">
        <f>I282+I283+I284</f>
        <v>3492.6826455156406</v>
      </c>
      <c r="O285" s="1"/>
      <c r="P285" s="1"/>
      <c r="S285" s="26"/>
      <c r="T285" s="26"/>
      <c r="V285" s="44"/>
      <c r="W285" s="44"/>
      <c r="AC285" s="26"/>
      <c r="AD285" s="26"/>
    </row>
    <row r="287" spans="1:30" x14ac:dyDescent="0.2">
      <c r="A287" s="21"/>
      <c r="B287" s="22"/>
      <c r="E287" s="23"/>
      <c r="G287" s="20"/>
      <c r="H287" s="20"/>
      <c r="I287" s="20"/>
    </row>
    <row r="288" spans="1:30" x14ac:dyDescent="0.2">
      <c r="A288" s="21"/>
      <c r="B288" s="22"/>
      <c r="C288" s="2" t="s">
        <v>101</v>
      </c>
      <c r="E288" s="1"/>
      <c r="F288" s="54"/>
      <c r="G288" s="21"/>
      <c r="H288" s="21"/>
      <c r="I288" s="21"/>
      <c r="J288" s="21"/>
      <c r="K288" s="21"/>
      <c r="L288" s="55"/>
      <c r="M288" s="21"/>
      <c r="N288" s="21"/>
      <c r="O288" s="21"/>
      <c r="P288" s="55"/>
      <c r="Q288" s="55"/>
      <c r="R288" s="55"/>
      <c r="S288" s="49"/>
      <c r="T288" s="49"/>
      <c r="U288" s="49"/>
      <c r="Y288" s="20"/>
      <c r="Z288" s="39"/>
      <c r="AA288" s="39"/>
      <c r="AB288" s="21"/>
      <c r="AC288" s="22"/>
    </row>
    <row r="289" spans="3:10" x14ac:dyDescent="0.2">
      <c r="C289" s="2" t="s">
        <v>102</v>
      </c>
      <c r="D289" s="32">
        <f>G285-C285</f>
        <v>-1951441.2632211633</v>
      </c>
    </row>
    <row r="290" spans="3:10" x14ac:dyDescent="0.2">
      <c r="C290" s="2" t="s">
        <v>103</v>
      </c>
      <c r="D290" s="32">
        <f>H285-D285</f>
        <v>292184.21766728442</v>
      </c>
      <c r="G290" s="20"/>
      <c r="H290" s="20"/>
    </row>
    <row r="291" spans="3:10" x14ac:dyDescent="0.2">
      <c r="C291" s="2" t="s">
        <v>104</v>
      </c>
      <c r="D291" s="80" t="s">
        <v>149</v>
      </c>
      <c r="G291" s="25"/>
      <c r="H291" s="26"/>
    </row>
    <row r="292" spans="3:10" x14ac:dyDescent="0.2">
      <c r="E292" s="1"/>
      <c r="G292" s="28"/>
      <c r="H292" s="29"/>
    </row>
    <row r="293" spans="3:10" x14ac:dyDescent="0.2">
      <c r="C293" s="2" t="s">
        <v>140</v>
      </c>
      <c r="D293" s="2" t="s">
        <v>29</v>
      </c>
      <c r="E293" s="17">
        <f>D289/F278</f>
        <v>-10.177918729108505</v>
      </c>
      <c r="G293" s="20"/>
      <c r="H293" s="24"/>
    </row>
    <row r="294" spans="3:10" x14ac:dyDescent="0.2">
      <c r="C294" s="2" t="s">
        <v>140</v>
      </c>
      <c r="D294" s="2" t="s">
        <v>30</v>
      </c>
      <c r="E294" s="33">
        <f>D290/F278</f>
        <v>1.5239132621583478</v>
      </c>
      <c r="G294" s="25"/>
      <c r="H294" s="24"/>
    </row>
    <row r="295" spans="3:10" x14ac:dyDescent="0.2">
      <c r="D295" s="2" t="s">
        <v>139</v>
      </c>
      <c r="E295" s="80" t="s">
        <v>149</v>
      </c>
      <c r="G295" s="25"/>
      <c r="H295" s="24"/>
    </row>
    <row r="296" spans="3:10" x14ac:dyDescent="0.2">
      <c r="D296" s="18"/>
      <c r="G296" s="20"/>
      <c r="H296" s="20"/>
      <c r="I296" s="16"/>
    </row>
    <row r="297" spans="3:10" x14ac:dyDescent="0.2">
      <c r="D297" s="31"/>
      <c r="G297" s="43"/>
      <c r="H297" s="43"/>
      <c r="I297" s="43"/>
      <c r="J297" s="43"/>
    </row>
    <row r="299" spans="3:10" x14ac:dyDescent="0.2">
      <c r="D299" s="18"/>
    </row>
    <row r="300" spans="3:10" x14ac:dyDescent="0.2">
      <c r="D300" s="18"/>
    </row>
    <row r="301" spans="3:10" x14ac:dyDescent="0.2">
      <c r="D301" s="18"/>
      <c r="G301" s="27"/>
      <c r="H301" s="27"/>
    </row>
    <row r="302" spans="3:10" x14ac:dyDescent="0.2">
      <c r="G302" s="30"/>
      <c r="H302" s="30"/>
      <c r="I302" s="30"/>
    </row>
    <row r="303" spans="3:10" x14ac:dyDescent="0.2">
      <c r="D303" s="18"/>
      <c r="G303" s="17"/>
      <c r="H303" s="17"/>
      <c r="I303" s="17"/>
    </row>
  </sheetData>
  <sortState xmlns:xlrd2="http://schemas.microsoft.com/office/spreadsheetml/2017/richdata2" ref="A1:AC314">
    <sortCondition descending="1" ref="Y1:Y314"/>
  </sortState>
  <phoneticPr fontId="10" type="noConversion"/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2023-05-02T07:59:50Z</dcterms:created>
  <dcterms:modified xsi:type="dcterms:W3CDTF">2023-06-24T08:52:22Z</dcterms:modified>
</cp:coreProperties>
</file>