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an-michelvincent/Desktop/Lab'Hautil/compter apprendre carbone/compter carbone/tableurs carbone 2026 et sources/"/>
    </mc:Choice>
  </mc:AlternateContent>
  <xr:revisionPtr revIDLastSave="0" documentId="8_{AF82C203-F202-DF42-B5A1-0AAA72AD0652}" xr6:coauthVersionLast="47" xr6:coauthVersionMax="47" xr10:uidLastSave="{00000000-0000-0000-0000-000000000000}"/>
  <bookViews>
    <workbookView xWindow="0" yWindow="2800" windowWidth="29400" windowHeight="1524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3" i="1" l="1"/>
  <c r="E82" i="1"/>
  <c r="E80" i="1"/>
  <c r="B83" i="1"/>
  <c r="B82" i="1"/>
  <c r="B81" i="1"/>
  <c r="B80" i="1"/>
  <c r="E81" i="1" l="1"/>
  <c r="D14" i="1" l="1"/>
  <c r="C25" i="1"/>
  <c r="C79" i="1"/>
  <c r="C80" i="1"/>
  <c r="C81" i="1"/>
  <c r="C82" i="1"/>
  <c r="D82" i="1" s="1"/>
  <c r="C83" i="1"/>
  <c r="D83" i="1" s="1"/>
  <c r="D80" i="1" l="1"/>
  <c r="D81" i="1"/>
  <c r="C28" i="1"/>
  <c r="C37" i="1"/>
  <c r="C38" i="1" s="1"/>
  <c r="C30" i="1"/>
  <c r="D30" i="1" s="1"/>
  <c r="E28" i="1"/>
  <c r="F25" i="1"/>
  <c r="E30" i="1" l="1"/>
  <c r="D28" i="1"/>
  <c r="F30" i="1"/>
  <c r="F28" i="1"/>
  <c r="C29" i="1"/>
  <c r="F29" i="1" s="1"/>
  <c r="C31" i="1"/>
  <c r="C33" i="1"/>
  <c r="F33" i="1" s="1"/>
  <c r="C32" i="1"/>
  <c r="E25" i="1"/>
  <c r="G34" i="1"/>
  <c r="D32" i="1" l="1"/>
  <c r="E32" i="1"/>
  <c r="D33" i="1"/>
  <c r="E33" i="1"/>
  <c r="D31" i="1"/>
  <c r="E31" i="1"/>
  <c r="F31" i="1"/>
  <c r="F34" i="1" s="1"/>
  <c r="D29" i="1"/>
  <c r="E29" i="1"/>
  <c r="C34" i="1"/>
  <c r="F32" i="1"/>
  <c r="J23" i="1"/>
  <c r="D25" i="1"/>
  <c r="D34" i="1" l="1"/>
  <c r="E37" i="1"/>
  <c r="E38" i="1" s="1"/>
  <c r="F37" i="1"/>
  <c r="F38" i="1" s="1"/>
  <c r="D37" i="1"/>
  <c r="D38" i="1" s="1"/>
  <c r="E34" i="1"/>
</calcChain>
</file>

<file path=xl/sharedStrings.xml><?xml version="1.0" encoding="utf-8"?>
<sst xmlns="http://schemas.openxmlformats.org/spreadsheetml/2006/main" count="83" uniqueCount="70">
  <si>
    <t>p+e</t>
  </si>
  <si>
    <t xml:space="preserve">France </t>
  </si>
  <si>
    <t>Île-de-France</t>
  </si>
  <si>
    <t>Val d'Oise</t>
  </si>
  <si>
    <t>Transport</t>
  </si>
  <si>
    <t>Bâtiments</t>
  </si>
  <si>
    <t>Agriculture</t>
  </si>
  <si>
    <t>Industrie</t>
  </si>
  <si>
    <t>Déchets</t>
  </si>
  <si>
    <t>euros par an</t>
  </si>
  <si>
    <t>habitant</t>
  </si>
  <si>
    <t>emploi</t>
  </si>
  <si>
    <t xml:space="preserve"> TeCO2</t>
  </si>
  <si>
    <t>MtCO2e</t>
  </si>
  <si>
    <t>Unités</t>
  </si>
  <si>
    <t>%</t>
  </si>
  <si>
    <t>bilan carbone</t>
  </si>
  <si>
    <t>Empreinte carbone</t>
  </si>
  <si>
    <t xml:space="preserve">% France </t>
  </si>
  <si>
    <t>Energie</t>
  </si>
  <si>
    <t xml:space="preserve">RECUEIL DE DONNEES </t>
  </si>
  <si>
    <t>Territoires</t>
  </si>
  <si>
    <t>Remplir au minimum les données de la région et de votre territoire</t>
  </si>
  <si>
    <t>RESULTATS</t>
  </si>
  <si>
    <t>Calculs intermédiaires</t>
  </si>
  <si>
    <t>prorata revenu médian</t>
  </si>
  <si>
    <t>Population  (1)</t>
  </si>
  <si>
    <t>Emploi  (1)</t>
  </si>
  <si>
    <t>EMPREINTE CARBONE</t>
  </si>
  <si>
    <t>BALANCE CARBONE</t>
  </si>
  <si>
    <t xml:space="preserve">Données France </t>
  </si>
  <si>
    <t>Emissions teritoriales</t>
  </si>
  <si>
    <t>Somme des émissions territoriales et de la balance carbone</t>
  </si>
  <si>
    <t>Différence entre les émissions des importations et des exportations ; Cf note  changement du mode de calcul</t>
  </si>
  <si>
    <t xml:space="preserve">DONNEES FRANCE </t>
  </si>
  <si>
    <t xml:space="preserve">POPULATION  </t>
  </si>
  <si>
    <t xml:space="preserve">EMPLOI  </t>
  </si>
  <si>
    <t xml:space="preserve">REVENU MEDIAN </t>
  </si>
  <si>
    <t xml:space="preserve"> Milliers de TeCO2</t>
  </si>
  <si>
    <t xml:space="preserve">Cette version 2025 est simplifiée ;  </t>
  </si>
  <si>
    <t>le résultat s'affiche en vert</t>
  </si>
  <si>
    <r>
      <rPr>
        <sz val="16"/>
        <color theme="1"/>
        <rFont val="Calibri"/>
        <family val="2"/>
        <scheme val="minor"/>
      </rPr>
      <t xml:space="preserve">remplir les </t>
    </r>
    <r>
      <rPr>
        <sz val="16"/>
        <color theme="1"/>
        <rFont val="Calibri (Corps)"/>
      </rPr>
      <t>cases oranges</t>
    </r>
    <r>
      <rPr>
        <sz val="16"/>
        <color theme="1"/>
        <rFont val="Calibri"/>
        <family val="2"/>
        <scheme val="minor"/>
      </rPr>
      <t xml:space="preserve"> </t>
    </r>
  </si>
  <si>
    <t>Total</t>
  </si>
  <si>
    <t>prorata p+e/région(3)</t>
  </si>
  <si>
    <t>(3) Sauf pour la région, prorata p+e/France</t>
  </si>
  <si>
    <t>BILAN CARBONE France</t>
  </si>
  <si>
    <t xml:space="preserve"> Source GES France : Insee &amp; Haut conseil pour le climat, rapports 2025, 280575 données 2023 provisoires</t>
  </si>
  <si>
    <t xml:space="preserve">(1)  Accès à Population (tableau POP T0), emploi (tableau EMP T5) revenu médian (tableau REV T1) </t>
  </si>
  <si>
    <r>
      <t xml:space="preserve"> Par </t>
    </r>
    <r>
      <rPr>
        <b/>
        <sz val="16"/>
        <color rgb="FF000090"/>
        <rFont val="Arial"/>
        <family val="2"/>
      </rPr>
      <t>https://www.insee.fr/fr/statistiques/zones/2011101;</t>
    </r>
    <r>
      <rPr>
        <sz val="16"/>
        <color rgb="FF000090"/>
        <rFont val="Arial"/>
        <family val="2"/>
      </rPr>
      <t xml:space="preserve"> données 2021-22 en général, publiées en 2024-25</t>
    </r>
  </si>
  <si>
    <t>Revenu médian (1) (2)</t>
  </si>
  <si>
    <t xml:space="preserve">(2) si le revenu médian des ménages n'est pas disponible, accès par : </t>
  </si>
  <si>
    <r>
      <rPr>
        <sz val="16"/>
        <color rgb="FF2217A1"/>
        <rFont val="Arial"/>
        <family val="2"/>
      </rPr>
      <t xml:space="preserve"> </t>
    </r>
    <r>
      <rPr>
        <b/>
        <sz val="16"/>
        <color rgb="FF2217A1"/>
        <rFont val="Arial"/>
        <family val="2"/>
      </rPr>
      <t>https://www.observatoire-des-territoires.gouv.fr/mediane-du-revenu-disponible-par-uc</t>
    </r>
  </si>
  <si>
    <t>Des dizaines de milliers d’acteurs locaux ont fait l’expérience des co-bénéfices qui en résultent :</t>
  </si>
  <si>
    <t xml:space="preserve">A prise de décision locale, elles peuvent diviser par 2 votre empreinte carbone sur votre territoire, seuls et ensemble. </t>
  </si>
  <si>
    <t xml:space="preserve">·      Développement économique, compétitivité, </t>
  </si>
  <si>
    <t xml:space="preserve">·      Pouvoir d'achat, santé, emploi local, </t>
  </si>
  <si>
    <t xml:space="preserve">·      Biodiversité, dépollution, réduction des risques, bien-être, </t>
  </si>
  <si>
    <r>
      <t>20 solutions concrètes, faites par des acteurs locaux un peu partout en France, ont été identifiées par les acteurs locaux que nous sommes. </t>
    </r>
    <r>
      <rPr>
        <b/>
        <i/>
        <sz val="18"/>
        <color rgb="FF1E30AF"/>
        <rFont val="Arial"/>
        <family val="2"/>
      </rPr>
      <t xml:space="preserve"> </t>
    </r>
  </si>
  <si>
    <t xml:space="preserve">De quoi s’engager et investir, pour décider de faire de nos campagnes et de nos villes, des territoires où il fasse bon vivre, en paix. </t>
  </si>
  <si>
    <t xml:space="preserve">Moins de stress et plus de pouvoir de vivre : 5000 € d'économies potentielles par famille (revenu médian), chacun à proportion de ses revenus, </t>
  </si>
  <si>
    <t xml:space="preserve">Avec quelques effets positifs sur le reste du monde.                            </t>
  </si>
  <si>
    <t>En savoir plus sur les données France et les calculs intermédiaires</t>
  </si>
  <si>
    <t>vérifiez votre saisie de données : les émissions totales décroissent de  la région à la commune, les émissions/p+e sont variables mais proches</t>
  </si>
  <si>
    <t>Cergy-Pontoise</t>
  </si>
  <si>
    <t>Jouy le Moutier</t>
  </si>
  <si>
    <t>émissions/p+e</t>
  </si>
  <si>
    <t>Validation du total</t>
  </si>
  <si>
    <t>Tableur des émissions carbone de la région à la commune</t>
  </si>
  <si>
    <t xml:space="preserve">COMPTER CARBONE ET APRES?  </t>
  </si>
  <si>
    <t>www.agirlocal.org/compter-carbone-et-apres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</si>
</sst>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%"/>
  </numFmts>
  <fonts count="4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90"/>
      <name val="Arial"/>
      <family val="2"/>
    </font>
    <font>
      <sz val="12"/>
      <color rgb="FF00009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color rgb="FF002060"/>
      <name val="Calibri (Corps)"/>
    </font>
    <font>
      <sz val="16"/>
      <color rgb="FF002060"/>
      <name val="Calibri"/>
      <family val="2"/>
      <scheme val="minor"/>
    </font>
    <font>
      <b/>
      <sz val="20"/>
      <color rgb="FF000090"/>
      <name val="Arial"/>
      <family val="2"/>
    </font>
    <font>
      <b/>
      <sz val="20"/>
      <color theme="1"/>
      <name val="Arial"/>
      <family val="2"/>
    </font>
    <font>
      <b/>
      <sz val="20"/>
      <color rgb="FF002060"/>
      <name val="Arial"/>
      <family val="2"/>
    </font>
    <font>
      <sz val="16"/>
      <color rgb="FF000090"/>
      <name val="Arial"/>
      <family val="2"/>
    </font>
    <font>
      <b/>
      <sz val="20"/>
      <color rgb="FF000090"/>
      <name val="Calibri"/>
      <family val="2"/>
      <scheme val="minor"/>
    </font>
    <font>
      <sz val="16"/>
      <color rgb="FF002060"/>
      <name val="Arial"/>
      <family val="2"/>
    </font>
    <font>
      <b/>
      <sz val="10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6"/>
      <color theme="4" tint="-0.249977111117893"/>
      <name val="Calibri (Corps)"/>
    </font>
    <font>
      <sz val="16"/>
      <color theme="1"/>
      <name val="Calibri (Corps)"/>
    </font>
    <font>
      <sz val="12"/>
      <color theme="3" tint="-0.499984740745262"/>
      <name val="Calibri"/>
      <family val="2"/>
      <scheme val="minor"/>
    </font>
    <font>
      <b/>
      <sz val="16"/>
      <color rgb="FF000090"/>
      <name val="Arial"/>
      <family val="2"/>
    </font>
    <font>
      <b/>
      <sz val="20"/>
      <color rgb="FF1E30AF"/>
      <name val="Arial"/>
      <family val="2"/>
    </font>
    <font>
      <sz val="12"/>
      <color rgb="FF2217A1"/>
      <name val="Calibri"/>
      <family val="2"/>
      <scheme val="minor"/>
    </font>
    <font>
      <sz val="16"/>
      <color rgb="FF2217A1"/>
      <name val="Arial"/>
      <family val="2"/>
    </font>
    <font>
      <b/>
      <sz val="16"/>
      <color rgb="FF2217A1"/>
      <name val="Arial"/>
      <family val="2"/>
    </font>
    <font>
      <sz val="20"/>
      <color rgb="FF002060"/>
      <name val="Arial"/>
      <family val="2"/>
    </font>
    <font>
      <sz val="8"/>
      <color theme="1"/>
      <name val="Calibri"/>
      <family val="2"/>
      <scheme val="minor"/>
    </font>
    <font>
      <b/>
      <sz val="18"/>
      <color rgb="FF1E30AF"/>
      <name val="Arial"/>
      <family val="2"/>
    </font>
    <font>
      <b/>
      <i/>
      <sz val="18"/>
      <color rgb="FF1E30AF"/>
      <name val="Arial"/>
      <family val="2"/>
    </font>
    <font>
      <b/>
      <sz val="8"/>
      <color rgb="FF1E30AF"/>
      <name val="Arial"/>
      <family val="2"/>
    </font>
    <font>
      <sz val="8"/>
      <color rgb="FF002060"/>
      <name val="Arial"/>
      <family val="2"/>
    </font>
    <font>
      <b/>
      <sz val="8"/>
      <color theme="1"/>
      <name val="Arial"/>
      <family val="2"/>
    </font>
    <font>
      <b/>
      <u/>
      <sz val="20"/>
      <color theme="10"/>
      <name val="Arial"/>
      <family val="2"/>
    </font>
    <font>
      <b/>
      <sz val="20"/>
      <color rgb="FF2217A1"/>
      <name val="Arial"/>
      <family val="2"/>
    </font>
    <font>
      <b/>
      <sz val="12"/>
      <color rgb="FF2217A1"/>
      <name val="Arial"/>
      <family val="2"/>
    </font>
    <font>
      <b/>
      <sz val="20"/>
      <color rgb="FF003366"/>
      <name val="Arial"/>
      <family val="2"/>
    </font>
    <font>
      <sz val="16"/>
      <color rgb="FF2217A1"/>
      <name val="Calibri"/>
      <family val="2"/>
      <scheme val="minor"/>
    </font>
    <font>
      <b/>
      <sz val="18"/>
      <color rgb="FF2217A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3" xfId="0" applyBorder="1"/>
    <xf numFmtId="0" fontId="8" fillId="0" borderId="4" xfId="0" applyFont="1" applyBorder="1"/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2" fillId="0" borderId="4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4" xfId="0" applyFont="1" applyBorder="1"/>
    <xf numFmtId="0" fontId="15" fillId="0" borderId="0" xfId="0" applyFont="1"/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9" fillId="0" borderId="4" xfId="0" applyFont="1" applyBorder="1"/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6" fontId="13" fillId="0" borderId="5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2" fillId="5" borderId="4" xfId="0" applyFont="1" applyFill="1" applyBorder="1" applyAlignment="1">
      <alignment horizontal="left"/>
    </xf>
    <xf numFmtId="1" fontId="13" fillId="5" borderId="0" xfId="0" applyNumberFormat="1" applyFont="1" applyFill="1" applyAlignment="1">
      <alignment horizontal="center"/>
    </xf>
    <xf numFmtId="165" fontId="13" fillId="5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left"/>
    </xf>
    <xf numFmtId="1" fontId="13" fillId="4" borderId="0" xfId="2" applyNumberFormat="1" applyFont="1" applyFill="1" applyBorder="1" applyAlignment="1">
      <alignment horizontal="center"/>
    </xf>
    <xf numFmtId="1" fontId="14" fillId="4" borderId="0" xfId="2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3" fillId="4" borderId="5" xfId="2" applyFont="1" applyFill="1" applyBorder="1" applyAlignment="1">
      <alignment horizontal="center"/>
    </xf>
    <xf numFmtId="0" fontId="14" fillId="4" borderId="5" xfId="2" applyFont="1" applyFill="1" applyBorder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left"/>
    </xf>
    <xf numFmtId="0" fontId="20" fillId="0" borderId="0" xfId="0" applyFont="1"/>
    <xf numFmtId="0" fontId="12" fillId="5" borderId="1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left"/>
    </xf>
    <xf numFmtId="1" fontId="13" fillId="5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 vertical="top" wrapText="1"/>
    </xf>
    <xf numFmtId="0" fontId="13" fillId="0" borderId="0" xfId="0" applyFont="1" applyAlignment="1">
      <alignment vertical="center"/>
    </xf>
    <xf numFmtId="0" fontId="15" fillId="0" borderId="5" xfId="0" applyFont="1" applyBorder="1"/>
    <xf numFmtId="0" fontId="9" fillId="0" borderId="7" xfId="0" applyFont="1" applyBorder="1"/>
    <xf numFmtId="0" fontId="13" fillId="0" borderId="8" xfId="0" applyFont="1" applyBorder="1"/>
    <xf numFmtId="0" fontId="12" fillId="4" borderId="4" xfId="0" applyFont="1" applyFill="1" applyBorder="1"/>
    <xf numFmtId="0" fontId="19" fillId="4" borderId="0" xfId="0" applyFont="1" applyFill="1"/>
    <xf numFmtId="1" fontId="13" fillId="0" borderId="0" xfId="0" applyNumberFormat="1" applyFont="1" applyAlignment="1">
      <alignment horizontal="center" vertical="center"/>
    </xf>
    <xf numFmtId="164" fontId="13" fillId="0" borderId="6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66" fontId="13" fillId="0" borderId="8" xfId="1" applyNumberFormat="1" applyFont="1" applyBorder="1" applyAlignment="1">
      <alignment horizontal="center"/>
    </xf>
    <xf numFmtId="0" fontId="23" fillId="0" borderId="0" xfId="0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/>
    <xf numFmtId="0" fontId="27" fillId="0" borderId="6" xfId="0" applyFont="1" applyBorder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/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 indent="4"/>
    </xf>
    <xf numFmtId="0" fontId="31" fillId="0" borderId="0" xfId="0" applyFont="1"/>
    <xf numFmtId="0" fontId="12" fillId="6" borderId="1" xfId="0" applyFont="1" applyFill="1" applyBorder="1" applyAlignment="1">
      <alignment horizontal="left"/>
    </xf>
    <xf numFmtId="0" fontId="9" fillId="6" borderId="2" xfId="0" applyFont="1" applyFill="1" applyBorder="1"/>
    <xf numFmtId="0" fontId="13" fillId="6" borderId="2" xfId="0" applyFont="1" applyFill="1" applyBorder="1" applyAlignment="1">
      <alignment horizontal="right"/>
    </xf>
    <xf numFmtId="0" fontId="16" fillId="6" borderId="4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1" fontId="13" fillId="6" borderId="0" xfId="0" applyNumberFormat="1" applyFont="1" applyFill="1" applyAlignment="1">
      <alignment horizontal="center"/>
    </xf>
    <xf numFmtId="164" fontId="13" fillId="6" borderId="0" xfId="0" applyNumberFormat="1" applyFont="1" applyFill="1" applyAlignment="1">
      <alignment horizontal="center"/>
    </xf>
    <xf numFmtId="165" fontId="13" fillId="5" borderId="7" xfId="0" applyNumberFormat="1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1" fillId="6" borderId="0" xfId="0" applyFont="1" applyFill="1" applyAlignment="1">
      <alignment horizontal="left"/>
    </xf>
    <xf numFmtId="0" fontId="36" fillId="0" borderId="0" xfId="32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37" fillId="0" borderId="1" xfId="0" applyFont="1" applyBorder="1"/>
    <xf numFmtId="0" fontId="28" fillId="0" borderId="2" xfId="0" applyFont="1" applyBorder="1" applyAlignment="1">
      <alignment horizontal="left"/>
    </xf>
    <xf numFmtId="0" fontId="28" fillId="0" borderId="2" xfId="0" applyFont="1" applyBorder="1"/>
    <xf numFmtId="0" fontId="38" fillId="0" borderId="3" xfId="0" applyFont="1" applyBorder="1"/>
    <xf numFmtId="0" fontId="37" fillId="0" borderId="4" xfId="0" applyFont="1" applyBorder="1"/>
    <xf numFmtId="0" fontId="3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5" xfId="0" applyFont="1" applyBorder="1"/>
    <xf numFmtId="0" fontId="28" fillId="0" borderId="4" xfId="0" applyFont="1" applyBorder="1" applyAlignment="1">
      <alignment horizontal="left"/>
    </xf>
    <xf numFmtId="0" fontId="27" fillId="0" borderId="0" xfId="0" applyFont="1"/>
    <xf numFmtId="0" fontId="26" fillId="0" borderId="5" xfId="0" applyFont="1" applyBorder="1"/>
    <xf numFmtId="0" fontId="37" fillId="0" borderId="4" xfId="0" applyFont="1" applyBorder="1" applyAlignment="1">
      <alignment horizontal="right" vertical="center"/>
    </xf>
    <xf numFmtId="1" fontId="37" fillId="0" borderId="0" xfId="0" applyNumberFormat="1" applyFont="1" applyAlignment="1">
      <alignment horizontal="center"/>
    </xf>
    <xf numFmtId="0" fontId="28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28" fillId="0" borderId="6" xfId="0" applyFont="1" applyBorder="1" applyAlignment="1">
      <alignment horizontal="left"/>
    </xf>
    <xf numFmtId="0" fontId="37" fillId="0" borderId="7" xfId="0" applyFont="1" applyBorder="1" applyAlignment="1">
      <alignment horizontal="center"/>
    </xf>
    <xf numFmtId="0" fontId="26" fillId="0" borderId="7" xfId="0" applyFont="1" applyBorder="1"/>
    <xf numFmtId="0" fontId="26" fillId="0" borderId="8" xfId="0" applyFont="1" applyBorder="1"/>
    <xf numFmtId="0" fontId="0" fillId="0" borderId="1" xfId="0" applyBorder="1"/>
    <xf numFmtId="0" fontId="12" fillId="6" borderId="1" xfId="0" applyFont="1" applyFill="1" applyBorder="1" applyAlignment="1">
      <alignment horizontal="left" vertical="center"/>
    </xf>
    <xf numFmtId="2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17" fillId="0" borderId="5" xfId="0" applyFont="1" applyBorder="1" applyAlignment="1">
      <alignment horizontal="left"/>
    </xf>
    <xf numFmtId="0" fontId="31" fillId="6" borderId="4" xfId="0" applyFont="1" applyFill="1" applyBorder="1" applyAlignment="1">
      <alignment vertical="center"/>
    </xf>
    <xf numFmtId="0" fontId="31" fillId="6" borderId="0" xfId="0" applyFont="1" applyFill="1" applyAlignment="1">
      <alignment vertical="center"/>
    </xf>
    <xf numFmtId="0" fontId="31" fillId="6" borderId="5" xfId="0" applyFont="1" applyFill="1" applyBorder="1" applyAlignment="1">
      <alignment vertical="center"/>
    </xf>
    <xf numFmtId="0" fontId="33" fillId="6" borderId="4" xfId="0" applyFont="1" applyFill="1" applyBorder="1" applyAlignment="1">
      <alignment vertical="center"/>
    </xf>
    <xf numFmtId="0" fontId="33" fillId="6" borderId="0" xfId="0" applyFont="1" applyFill="1" applyAlignment="1">
      <alignment vertical="center"/>
    </xf>
    <xf numFmtId="0" fontId="33" fillId="6" borderId="5" xfId="0" applyFont="1" applyFill="1" applyBorder="1" applyAlignment="1">
      <alignment vertical="center"/>
    </xf>
    <xf numFmtId="0" fontId="31" fillId="6" borderId="4" xfId="0" applyFont="1" applyFill="1" applyBorder="1" applyAlignment="1">
      <alignment horizontal="left" vertical="center" indent="4"/>
    </xf>
    <xf numFmtId="0" fontId="31" fillId="6" borderId="0" xfId="0" applyFont="1" applyFill="1" applyAlignment="1">
      <alignment horizontal="left" vertical="center" indent="4"/>
    </xf>
    <xf numFmtId="0" fontId="31" fillId="6" borderId="5" xfId="0" applyFont="1" applyFill="1" applyBorder="1" applyAlignment="1">
      <alignment horizontal="left" vertical="center" indent="4"/>
    </xf>
    <xf numFmtId="0" fontId="31" fillId="6" borderId="4" xfId="0" applyFont="1" applyFill="1" applyBorder="1"/>
    <xf numFmtId="0" fontId="31" fillId="6" borderId="0" xfId="0" applyFont="1" applyFill="1"/>
    <xf numFmtId="0" fontId="31" fillId="6" borderId="5" xfId="0" applyFont="1" applyFill="1" applyBorder="1"/>
    <xf numFmtId="0" fontId="36" fillId="6" borderId="6" xfId="32" applyFont="1" applyFill="1" applyBorder="1" applyAlignment="1">
      <alignment horizontal="center"/>
    </xf>
    <xf numFmtId="0" fontId="36" fillId="6" borderId="7" xfId="32" applyFont="1" applyFill="1" applyBorder="1" applyAlignment="1">
      <alignment horizontal="center"/>
    </xf>
    <xf numFmtId="0" fontId="36" fillId="6" borderId="8" xfId="32" applyFont="1" applyFill="1" applyBorder="1" applyAlignment="1">
      <alignment horizontal="center"/>
    </xf>
    <xf numFmtId="0" fontId="11" fillId="3" borderId="0" xfId="0" applyFont="1" applyFill="1"/>
    <xf numFmtId="1" fontId="6" fillId="3" borderId="0" xfId="0" applyNumberFormat="1" applyFont="1" applyFill="1" applyAlignment="1">
      <alignment horizontal="left"/>
    </xf>
    <xf numFmtId="0" fontId="39" fillId="4" borderId="0" xfId="0" applyFont="1" applyFill="1" applyAlignment="1">
      <alignment horizontal="center"/>
    </xf>
    <xf numFmtId="0" fontId="13" fillId="3" borderId="0" xfId="0" applyFont="1" applyFill="1" applyAlignment="1">
      <alignment horizontal="right"/>
    </xf>
    <xf numFmtId="0" fontId="40" fillId="3" borderId="0" xfId="0" applyFont="1" applyFill="1"/>
    <xf numFmtId="1" fontId="40" fillId="3" borderId="0" xfId="0" applyNumberFormat="1" applyFont="1" applyFill="1" applyAlignment="1">
      <alignment horizontal="center"/>
    </xf>
    <xf numFmtId="164" fontId="37" fillId="3" borderId="0" xfId="0" applyNumberFormat="1" applyFont="1" applyFill="1" applyAlignment="1">
      <alignment horizontal="center" vertical="center"/>
    </xf>
    <xf numFmtId="1" fontId="37" fillId="3" borderId="0" xfId="0" applyNumberFormat="1" applyFont="1" applyFill="1" applyAlignment="1">
      <alignment horizontal="center" vertical="center"/>
    </xf>
    <xf numFmtId="164" fontId="37" fillId="3" borderId="0" xfId="0" applyNumberFormat="1" applyFont="1" applyFill="1" applyAlignment="1">
      <alignment horizontal="center"/>
    </xf>
    <xf numFmtId="0" fontId="41" fillId="3" borderId="0" xfId="0" applyFont="1" applyFill="1"/>
    <xf numFmtId="0" fontId="41" fillId="3" borderId="0" xfId="0" applyFont="1" applyFill="1" applyAlignment="1">
      <alignment horizontal="right"/>
    </xf>
    <xf numFmtId="0" fontId="13" fillId="6" borderId="2" xfId="0" applyFont="1" applyFill="1" applyBorder="1"/>
    <xf numFmtId="0" fontId="36" fillId="6" borderId="4" xfId="32" applyFont="1" applyFill="1" applyBorder="1" applyAlignment="1">
      <alignment horizontal="center"/>
    </xf>
    <xf numFmtId="0" fontId="36" fillId="6" borderId="0" xfId="32" applyFont="1" applyFill="1" applyBorder="1" applyAlignment="1">
      <alignment horizontal="center"/>
    </xf>
    <xf numFmtId="0" fontId="36" fillId="6" borderId="5" xfId="32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</cellXfs>
  <cellStyles count="33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32" builtinId="8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Neutre" xfId="2" builtinId="28"/>
    <cellStyle name="Normal" xfId="0" builtinId="0"/>
    <cellStyle name="Pourcentage" xfId="1" builtinId="5"/>
  </cellStyles>
  <dxfs count="0"/>
  <tableStyles count="0" defaultTableStyle="TableStyleMedium9" defaultPivotStyle="PivotStyleMedium4"/>
  <colors>
    <mruColors>
      <color rgb="FF2217A1"/>
      <color rgb="FF1E30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38878</xdr:rowOff>
    </xdr:from>
    <xdr:to>
      <xdr:col>1</xdr:col>
      <xdr:colOff>2964303</xdr:colOff>
      <xdr:row>3</xdr:row>
      <xdr:rowOff>116631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E2FB42-0205-7F31-487D-979563DA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78"/>
          <a:ext cx="3327160" cy="9719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girlocal.org/compter-carbone-et-ap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topLeftCell="A47" zoomScale="98" workbookViewId="0">
      <selection activeCell="G50" sqref="G50"/>
    </sheetView>
  </sheetViews>
  <sheetFormatPr baseColWidth="10" defaultColWidth="16.6640625" defaultRowHeight="16" x14ac:dyDescent="0.2"/>
  <cols>
    <col min="1" max="1" width="4.83203125" customWidth="1"/>
    <col min="2" max="2" width="39" style="6" customWidth="1"/>
    <col min="3" max="3" width="29.5" bestFit="1" customWidth="1"/>
    <col min="4" max="4" width="35.6640625" bestFit="1" customWidth="1"/>
    <col min="5" max="5" width="37.83203125" bestFit="1" customWidth="1"/>
    <col min="6" max="6" width="36.6640625" bestFit="1" customWidth="1"/>
    <col min="7" max="7" width="32.1640625" customWidth="1"/>
    <col min="8" max="8" width="28.6640625" style="1" bestFit="1" customWidth="1"/>
    <col min="9" max="9" width="17.5" bestFit="1" customWidth="1"/>
    <col min="10" max="10" width="36.5" customWidth="1"/>
    <col min="11" max="11" width="10.6640625" customWidth="1"/>
    <col min="12" max="12" width="11.83203125" style="1" customWidth="1"/>
    <col min="13" max="13" width="17.83203125" style="1" customWidth="1"/>
    <col min="14" max="14" width="9.6640625" style="1" customWidth="1"/>
    <col min="15" max="15" width="16.5" style="1" customWidth="1"/>
    <col min="16" max="16" width="15.5" style="1" customWidth="1"/>
    <col min="17" max="17" width="15" style="1" customWidth="1"/>
  </cols>
  <sheetData>
    <row r="1" spans="1:19" ht="10" customHeight="1" x14ac:dyDescent="0.45">
      <c r="A1" s="159"/>
      <c r="B1" s="159"/>
      <c r="C1" s="15"/>
      <c r="D1" s="15"/>
      <c r="E1" s="15"/>
      <c r="F1" s="15"/>
    </row>
    <row r="2" spans="1:19" ht="40" customHeight="1" x14ac:dyDescent="0.45">
      <c r="A2" s="159"/>
      <c r="B2" s="159"/>
      <c r="C2" s="160" t="s">
        <v>67</v>
      </c>
      <c r="D2" s="160"/>
      <c r="E2" s="160"/>
      <c r="F2" s="160"/>
      <c r="G2" s="15"/>
      <c r="H2" s="15"/>
      <c r="I2" s="15"/>
      <c r="J2" s="15"/>
      <c r="L2"/>
      <c r="R2" s="1"/>
    </row>
    <row r="3" spans="1:19" ht="20" customHeight="1" x14ac:dyDescent="0.45">
      <c r="B3"/>
      <c r="C3" s="38"/>
      <c r="D3" s="15"/>
      <c r="E3" s="15"/>
      <c r="F3" s="15"/>
      <c r="G3" s="15"/>
      <c r="H3" s="15"/>
      <c r="I3" s="15"/>
      <c r="J3" s="15"/>
      <c r="L3"/>
      <c r="R3" s="1"/>
    </row>
    <row r="4" spans="1:19" ht="21" x14ac:dyDescent="0.25">
      <c r="B4"/>
      <c r="E4" s="50"/>
      <c r="F4" s="50"/>
      <c r="G4" s="17"/>
      <c r="H4" s="17"/>
      <c r="I4" s="17"/>
      <c r="J4" s="17"/>
      <c r="L4"/>
      <c r="R4" s="1"/>
    </row>
    <row r="5" spans="1:19" ht="21" x14ac:dyDescent="0.25">
      <c r="B5"/>
      <c r="C5" s="50" t="s">
        <v>39</v>
      </c>
      <c r="E5" s="16"/>
      <c r="H5" s="17"/>
      <c r="I5" s="17"/>
      <c r="J5" s="17"/>
      <c r="L5"/>
      <c r="R5" s="1"/>
    </row>
    <row r="6" spans="1:19" ht="21" x14ac:dyDescent="0.25">
      <c r="B6"/>
      <c r="C6" s="66" t="s">
        <v>41</v>
      </c>
      <c r="D6" s="98" t="s">
        <v>40</v>
      </c>
      <c r="H6"/>
      <c r="I6" s="1"/>
      <c r="L6"/>
      <c r="R6" s="1"/>
    </row>
    <row r="7" spans="1:19" ht="21" x14ac:dyDescent="0.25">
      <c r="B7"/>
      <c r="C7" s="50" t="s">
        <v>22</v>
      </c>
      <c r="H7"/>
      <c r="I7" s="1"/>
      <c r="L7"/>
      <c r="R7" s="1"/>
    </row>
    <row r="8" spans="1:19" ht="22" thickBot="1" x14ac:dyDescent="0.3">
      <c r="B8"/>
      <c r="C8" s="16"/>
      <c r="D8" s="16"/>
      <c r="E8" s="16"/>
      <c r="F8" s="16"/>
      <c r="G8" s="16"/>
      <c r="H8" s="16"/>
      <c r="I8" s="16"/>
      <c r="J8" s="16"/>
      <c r="L8"/>
      <c r="R8" s="1"/>
    </row>
    <row r="9" spans="1:19" ht="25" x14ac:dyDescent="0.25">
      <c r="B9"/>
      <c r="C9" s="121"/>
      <c r="D9" s="158" t="s">
        <v>20</v>
      </c>
      <c r="E9" s="158"/>
      <c r="F9" s="10"/>
      <c r="H9"/>
      <c r="J9" s="1"/>
      <c r="K9" s="1"/>
      <c r="P9"/>
      <c r="Q9"/>
    </row>
    <row r="10" spans="1:19" s="8" customFormat="1" ht="25" x14ac:dyDescent="0.25">
      <c r="C10" s="23" t="s">
        <v>21</v>
      </c>
      <c r="D10" s="20" t="s">
        <v>26</v>
      </c>
      <c r="E10" s="20" t="s">
        <v>27</v>
      </c>
      <c r="F10" s="33" t="s">
        <v>49</v>
      </c>
      <c r="G10" s="20"/>
      <c r="P10" s="9"/>
    </row>
    <row r="11" spans="1:19" s="8" customFormat="1" ht="25" x14ac:dyDescent="0.25">
      <c r="C11" s="11"/>
      <c r="D11" s="20"/>
      <c r="E11" s="20"/>
      <c r="F11" s="21"/>
      <c r="G11" s="19"/>
      <c r="P11" s="7"/>
      <c r="Q11" s="7"/>
      <c r="R11" s="7"/>
      <c r="S11" s="7"/>
    </row>
    <row r="12" spans="1:19" ht="26" x14ac:dyDescent="0.3">
      <c r="B12"/>
      <c r="C12" s="18" t="s">
        <v>14</v>
      </c>
      <c r="D12" s="20" t="s">
        <v>10</v>
      </c>
      <c r="E12" s="20" t="s">
        <v>11</v>
      </c>
      <c r="F12" s="33" t="s">
        <v>9</v>
      </c>
      <c r="G12" s="14"/>
      <c r="H12"/>
      <c r="J12" s="1"/>
      <c r="K12" s="1"/>
      <c r="P12"/>
      <c r="Q12"/>
    </row>
    <row r="13" spans="1:19" ht="25" x14ac:dyDescent="0.25">
      <c r="B13"/>
      <c r="C13" s="18" t="s">
        <v>30</v>
      </c>
      <c r="D13" s="35">
        <v>67760573</v>
      </c>
      <c r="E13" s="35">
        <v>27775097</v>
      </c>
      <c r="F13" s="28">
        <v>22040</v>
      </c>
      <c r="G13" s="22"/>
      <c r="H13"/>
      <c r="J13" s="1"/>
      <c r="K13" s="1"/>
      <c r="P13"/>
      <c r="Q13"/>
    </row>
    <row r="14" spans="1:19" ht="25" x14ac:dyDescent="0.25">
      <c r="B14"/>
      <c r="C14" s="44" t="s">
        <v>2</v>
      </c>
      <c r="D14" s="45">
        <f>12380964</f>
        <v>12380964</v>
      </c>
      <c r="E14" s="45">
        <v>5653888</v>
      </c>
      <c r="F14" s="48">
        <v>25210</v>
      </c>
      <c r="G14" s="22"/>
      <c r="H14"/>
      <c r="J14" s="1"/>
      <c r="K14" s="1"/>
      <c r="P14" s="5"/>
      <c r="Q14"/>
    </row>
    <row r="15" spans="1:19" ht="25" x14ac:dyDescent="0.25">
      <c r="B15"/>
      <c r="C15" s="44" t="s">
        <v>3</v>
      </c>
      <c r="D15" s="46">
        <v>1270845</v>
      </c>
      <c r="E15" s="46">
        <v>425518</v>
      </c>
      <c r="F15" s="49">
        <v>23290</v>
      </c>
      <c r="G15" s="22"/>
      <c r="H15"/>
      <c r="J15" s="1"/>
      <c r="K15" s="1"/>
      <c r="P15" s="5"/>
      <c r="Q15"/>
    </row>
    <row r="16" spans="1:19" ht="25" x14ac:dyDescent="0.25">
      <c r="B16"/>
      <c r="C16" s="65" t="s">
        <v>63</v>
      </c>
      <c r="D16" s="145">
        <v>217763</v>
      </c>
      <c r="E16" s="145">
        <v>94060</v>
      </c>
      <c r="F16" s="145">
        <v>23080</v>
      </c>
      <c r="G16" s="22"/>
      <c r="H16"/>
      <c r="J16" s="1"/>
      <c r="K16" s="1"/>
      <c r="P16" s="5"/>
      <c r="Q16"/>
    </row>
    <row r="17" spans="2:17" ht="25" x14ac:dyDescent="0.25">
      <c r="B17"/>
      <c r="C17" s="65" t="s">
        <v>64</v>
      </c>
      <c r="D17" s="145">
        <v>17411</v>
      </c>
      <c r="E17" s="145">
        <v>3093</v>
      </c>
      <c r="F17" s="145">
        <v>24800</v>
      </c>
      <c r="G17" s="22"/>
      <c r="H17"/>
      <c r="J17" s="1"/>
      <c r="K17" s="1"/>
      <c r="P17" s="5"/>
      <c r="Q17"/>
    </row>
    <row r="18" spans="2:17" ht="25" customHeight="1" x14ac:dyDescent="0.2">
      <c r="B18"/>
      <c r="C18" s="24" t="s">
        <v>47</v>
      </c>
      <c r="D18" s="25"/>
      <c r="E18" s="25"/>
      <c r="F18" s="47"/>
      <c r="G18" s="25"/>
      <c r="H18" s="75"/>
      <c r="K18" s="1"/>
      <c r="Q18" s="5"/>
    </row>
    <row r="19" spans="2:17" ht="25" customHeight="1" x14ac:dyDescent="0.2">
      <c r="B19"/>
      <c r="C19" s="24" t="s">
        <v>48</v>
      </c>
      <c r="D19" s="25"/>
      <c r="E19" s="25"/>
      <c r="F19" s="47"/>
      <c r="G19" s="25"/>
      <c r="H19"/>
      <c r="K19" s="1"/>
      <c r="Q19" s="5"/>
    </row>
    <row r="20" spans="2:17" ht="25" customHeight="1" x14ac:dyDescent="0.3">
      <c r="B20"/>
      <c r="C20" s="26" t="s">
        <v>50</v>
      </c>
      <c r="D20" s="27"/>
      <c r="E20" s="27"/>
      <c r="F20" s="62"/>
      <c r="G20" s="27"/>
      <c r="H20"/>
      <c r="I20" s="14"/>
      <c r="K20" s="1"/>
      <c r="Q20" s="5"/>
    </row>
    <row r="21" spans="2:17" ht="27" thickBot="1" x14ac:dyDescent="0.35">
      <c r="B21"/>
      <c r="C21" s="76" t="s">
        <v>51</v>
      </c>
      <c r="D21" s="63"/>
      <c r="E21" s="63"/>
      <c r="F21" s="64"/>
      <c r="G21" s="74"/>
      <c r="H21"/>
      <c r="I21" s="20"/>
      <c r="J21" s="1"/>
      <c r="K21" s="1"/>
      <c r="P21" s="5"/>
      <c r="Q21"/>
    </row>
    <row r="22" spans="2:17" ht="26" x14ac:dyDescent="0.3">
      <c r="B22" s="14"/>
      <c r="C22" s="14"/>
      <c r="D22" s="14"/>
      <c r="E22" s="40"/>
      <c r="F22" s="39"/>
      <c r="G22" s="22"/>
      <c r="H22" s="22"/>
      <c r="J22" s="34" t="s">
        <v>16</v>
      </c>
      <c r="K22" s="1"/>
      <c r="Q22" s="5"/>
    </row>
    <row r="23" spans="2:17" ht="26" thickBot="1" x14ac:dyDescent="0.3">
      <c r="E23" s="4"/>
      <c r="F23" s="4"/>
      <c r="G23" s="4"/>
      <c r="H23" s="4"/>
      <c r="J23" s="36">
        <f>C68*D80*E80</f>
        <v>2.5911319567094644</v>
      </c>
      <c r="K23" s="1"/>
      <c r="Q23" s="5"/>
    </row>
    <row r="24" spans="2:17" ht="26" x14ac:dyDescent="0.3">
      <c r="B24" s="89" t="s">
        <v>23</v>
      </c>
      <c r="C24" s="90"/>
      <c r="D24" s="91"/>
      <c r="E24" s="91"/>
      <c r="F24" s="91"/>
      <c r="G24" s="29"/>
      <c r="H24" s="36"/>
      <c r="J24" s="1"/>
      <c r="K24" s="1"/>
      <c r="P24" s="5"/>
      <c r="Q24"/>
    </row>
    <row r="25" spans="2:17" ht="26" x14ac:dyDescent="0.3">
      <c r="B25" s="92" t="s">
        <v>17</v>
      </c>
      <c r="C25" s="93" t="str">
        <f>C14</f>
        <v>Île-de-France</v>
      </c>
      <c r="D25" s="93" t="str">
        <f>C15</f>
        <v>Val d'Oise</v>
      </c>
      <c r="E25" s="93" t="str">
        <f>C16</f>
        <v>Cergy-Pontoise</v>
      </c>
      <c r="F25" s="93" t="str">
        <f>C17</f>
        <v>Jouy le Moutier</v>
      </c>
      <c r="G25" s="33" t="s">
        <v>18</v>
      </c>
      <c r="H25"/>
      <c r="J25" s="1"/>
      <c r="K25" s="1"/>
      <c r="P25" s="5"/>
      <c r="Q25"/>
    </row>
    <row r="26" spans="2:17" ht="25" x14ac:dyDescent="0.25">
      <c r="B26" s="30" t="s">
        <v>14</v>
      </c>
      <c r="C26" s="20" t="s">
        <v>13</v>
      </c>
      <c r="D26" s="20" t="s">
        <v>13</v>
      </c>
      <c r="E26" s="20" t="s">
        <v>38</v>
      </c>
      <c r="F26" s="20" t="s">
        <v>12</v>
      </c>
      <c r="G26" s="33" t="s">
        <v>15</v>
      </c>
      <c r="H26"/>
      <c r="J26" s="1"/>
      <c r="K26" s="1"/>
      <c r="P26" s="5"/>
      <c r="Q26"/>
    </row>
    <row r="27" spans="2:17" ht="26" x14ac:dyDescent="0.3">
      <c r="B27" s="31"/>
      <c r="C27" s="20"/>
      <c r="D27" s="20"/>
      <c r="E27" s="20"/>
      <c r="F27" s="20"/>
      <c r="G27" s="33"/>
      <c r="H27"/>
      <c r="J27" s="1"/>
      <c r="K27" s="1"/>
      <c r="P27" s="5"/>
      <c r="Q27"/>
    </row>
    <row r="28" spans="2:17" ht="25" x14ac:dyDescent="0.25">
      <c r="B28" s="32" t="s">
        <v>4</v>
      </c>
      <c r="C28" s="35">
        <f>C63*(C70/C62)*D80*E80</f>
        <v>47.272619991017919</v>
      </c>
      <c r="D28" s="35">
        <f>C28*D81*E81</f>
        <v>4.1078305871677472</v>
      </c>
      <c r="E28" s="67">
        <f>C28*D82*E82*1000</f>
        <v>748.28699001107213</v>
      </c>
      <c r="F28" s="67">
        <f>C28*D83*E83*1000</f>
        <v>52.870634025231723</v>
      </c>
      <c r="G28" s="37">
        <v>0.34100000000000003</v>
      </c>
      <c r="H28"/>
      <c r="J28" s="1"/>
      <c r="K28" s="1"/>
      <c r="P28" s="5"/>
      <c r="Q28"/>
    </row>
    <row r="29" spans="2:17" ht="25" x14ac:dyDescent="0.25">
      <c r="B29" s="32" t="s">
        <v>5</v>
      </c>
      <c r="C29" s="35">
        <f>C64*(C70/C62)*D80*E80</f>
        <v>21.738504083460793</v>
      </c>
      <c r="D29" s="67">
        <f>C29* D81*E81</f>
        <v>1.8890023867997667</v>
      </c>
      <c r="E29" s="35">
        <f>C29* D82*E82*1000</f>
        <v>344.10277642844915</v>
      </c>
      <c r="F29" s="67">
        <f>C29*D83*E83*1000</f>
        <v>24.312773310872981</v>
      </c>
      <c r="G29" s="37">
        <v>0.156</v>
      </c>
      <c r="H29"/>
      <c r="J29" s="1"/>
      <c r="K29" s="1"/>
      <c r="P29" s="5"/>
      <c r="Q29"/>
    </row>
    <row r="30" spans="2:17" ht="25" x14ac:dyDescent="0.25">
      <c r="B30" s="32" t="s">
        <v>6</v>
      </c>
      <c r="C30" s="35">
        <f>C65*(C70/C62)*D80*E80</f>
        <v>24.498949046439947</v>
      </c>
      <c r="D30" s="35">
        <f>C30* D81*E81</f>
        <v>2.128875705758468</v>
      </c>
      <c r="E30" s="35">
        <f>C30* D82*E82*1000</f>
        <v>387.79836708603011</v>
      </c>
      <c r="F30" s="67">
        <f>C30*D83*E83*1000</f>
        <v>27.400109604317176</v>
      </c>
      <c r="G30" s="37">
        <v>0.17499999999999999</v>
      </c>
      <c r="H30" s="4"/>
      <c r="I30" s="4"/>
      <c r="J30" s="4"/>
      <c r="K30" s="4"/>
      <c r="L30" s="4"/>
      <c r="M30" s="4"/>
      <c r="N30" s="4"/>
      <c r="O30" s="4"/>
      <c r="P30" s="5"/>
      <c r="Q30"/>
    </row>
    <row r="31" spans="2:17" ht="25" x14ac:dyDescent="0.25">
      <c r="B31" s="32" t="s">
        <v>7</v>
      </c>
      <c r="C31" s="35">
        <f>C66*(C70/C62)*D80*E80</f>
        <v>28.294560870536277</v>
      </c>
      <c r="D31" s="35">
        <f>C31* D81*E81</f>
        <v>2.4587015193266812</v>
      </c>
      <c r="E31" s="67">
        <f>C31* D82*E82*1000</f>
        <v>447.87980424020378</v>
      </c>
      <c r="F31" s="67">
        <f>C31*D83*E83*1000</f>
        <v>31.645197007802931</v>
      </c>
      <c r="G31" s="37">
        <v>0.20399999999999999</v>
      </c>
      <c r="H31" s="4"/>
      <c r="I31" s="4"/>
      <c r="J31" s="4"/>
      <c r="K31" s="4"/>
      <c r="L31" s="4"/>
      <c r="M31" s="4"/>
      <c r="N31" s="4"/>
      <c r="O31" s="4"/>
      <c r="P31" s="5"/>
      <c r="Q31"/>
    </row>
    <row r="32" spans="2:17" ht="25" x14ac:dyDescent="0.25">
      <c r="B32" s="32" t="s">
        <v>19</v>
      </c>
      <c r="C32" s="35">
        <f>C67*(C70/C62)*D80*E80</f>
        <v>13.112113574150957</v>
      </c>
      <c r="D32" s="67">
        <f>C32* D81*E81</f>
        <v>1.1393982650538279</v>
      </c>
      <c r="E32" s="35">
        <f>C32* D82*E82*1000</f>
        <v>207.55405562350907</v>
      </c>
      <c r="F32" s="67">
        <f>C32*D83*E83*1000</f>
        <v>14.664847393859896</v>
      </c>
      <c r="G32" s="37">
        <v>9.4E-2</v>
      </c>
      <c r="H32" s="4"/>
      <c r="I32" s="4"/>
      <c r="J32" s="4"/>
      <c r="K32" s="4"/>
      <c r="L32" s="4"/>
      <c r="M32" s="4"/>
      <c r="N32" s="4"/>
      <c r="O32" s="4"/>
      <c r="P32" s="5"/>
      <c r="Q32"/>
    </row>
    <row r="33" spans="2:18" ht="25" x14ac:dyDescent="0.25">
      <c r="B33" s="32" t="s">
        <v>8</v>
      </c>
      <c r="C33" s="35">
        <f>C68*(C70/C62)*D80*E80</f>
        <v>4.1406674444687228</v>
      </c>
      <c r="D33" s="67">
        <f>C33* D81*E81</f>
        <v>0.35980997843805085</v>
      </c>
      <c r="E33" s="67">
        <f>C33* D82*E82*1000</f>
        <v>65.543385986371277</v>
      </c>
      <c r="F33" s="35">
        <f>C33*D83*E83*1000</f>
        <v>4.6310044401662829</v>
      </c>
      <c r="G33" s="37">
        <v>0.03</v>
      </c>
      <c r="H33" s="4"/>
      <c r="I33" s="4"/>
      <c r="J33" s="4"/>
      <c r="K33" s="4"/>
      <c r="L33" s="4"/>
      <c r="M33" s="4"/>
      <c r="N33" s="4"/>
      <c r="O33" s="4"/>
      <c r="P33" s="5"/>
      <c r="Q33"/>
    </row>
    <row r="34" spans="2:18" ht="25" x14ac:dyDescent="0.25">
      <c r="B34" s="32" t="s">
        <v>42</v>
      </c>
      <c r="C34" s="94">
        <f>SUM(C28:C33)</f>
        <v>139.05741501007464</v>
      </c>
      <c r="D34" s="95">
        <f>D28+D29+D30+D31+D32+D33</f>
        <v>12.083618442544541</v>
      </c>
      <c r="E34" s="94">
        <f>E28+E29+E30+E31+E32+E33</f>
        <v>2201.1653793756359</v>
      </c>
      <c r="F34" s="94">
        <f>F28+F29+F30+F31+F32+F33</f>
        <v>155.52456578225102</v>
      </c>
      <c r="G34" s="37">
        <f>G28+G29+G30+G31+G32+G33</f>
        <v>0.99999999999999989</v>
      </c>
      <c r="H34" s="4"/>
      <c r="I34" s="4"/>
      <c r="J34" s="4"/>
      <c r="K34" s="4"/>
      <c r="L34" s="4"/>
      <c r="M34" s="4"/>
      <c r="N34" s="4"/>
      <c r="O34" s="4"/>
      <c r="P34" s="5"/>
      <c r="Q34"/>
    </row>
    <row r="35" spans="2:18" ht="26" thickBot="1" x14ac:dyDescent="0.3">
      <c r="B35" s="68"/>
      <c r="C35" s="69"/>
      <c r="D35" s="69"/>
      <c r="E35" s="70"/>
      <c r="F35" s="70"/>
      <c r="G35" s="71"/>
      <c r="H35" s="4"/>
      <c r="I35" s="4"/>
      <c r="J35" s="4"/>
      <c r="K35" s="4"/>
      <c r="L35" s="4"/>
      <c r="M35" s="4"/>
      <c r="N35" s="4"/>
      <c r="O35" s="4"/>
      <c r="P35" s="5"/>
      <c r="Q35"/>
    </row>
    <row r="36" spans="2:18" ht="23" x14ac:dyDescent="0.25">
      <c r="B36" s="152" t="s">
        <v>62</v>
      </c>
      <c r="C36" s="147"/>
      <c r="D36" s="147"/>
      <c r="E36" s="147"/>
      <c r="F36" s="148"/>
      <c r="G36" s="143"/>
      <c r="H36" s="50"/>
      <c r="I36" s="50"/>
      <c r="J36" s="4"/>
      <c r="K36" s="4"/>
      <c r="L36" s="4"/>
      <c r="M36" s="4"/>
      <c r="N36" s="4"/>
      <c r="O36" s="4"/>
      <c r="P36" s="4"/>
      <c r="Q36" s="4"/>
      <c r="R36" s="5"/>
    </row>
    <row r="37" spans="2:18" ht="25" x14ac:dyDescent="0.25">
      <c r="B37" s="153" t="s">
        <v>66</v>
      </c>
      <c r="C37" s="149">
        <f>(C70/C62)*C62*D80*E80</f>
        <v>139.05741501007461</v>
      </c>
      <c r="D37" s="149">
        <f>C34* D81*E81</f>
        <v>12.083618442544543</v>
      </c>
      <c r="E37" s="150">
        <f>C34* D82*E82*1000</f>
        <v>2201.1653793756359</v>
      </c>
      <c r="F37" s="150">
        <f>C34*D83*E83*1000</f>
        <v>155.52456578225102</v>
      </c>
      <c r="G37" s="14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</row>
    <row r="38" spans="2:18" s="40" customFormat="1" ht="25" customHeight="1" x14ac:dyDescent="0.25">
      <c r="B38" s="153" t="s">
        <v>65</v>
      </c>
      <c r="C38" s="151">
        <f>1000000*C37/C80</f>
        <v>7.7104827369847344</v>
      </c>
      <c r="D38" s="151">
        <f>1000000*D37/C81</f>
        <v>7.123250414294902</v>
      </c>
      <c r="E38" s="151">
        <f>1000*E37/C82</f>
        <v>7.0590218790007029</v>
      </c>
      <c r="F38" s="151">
        <f>1000*F37/C83</f>
        <v>7.5850841680770102</v>
      </c>
      <c r="G38" s="146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18" ht="25" customHeight="1" thickBot="1" x14ac:dyDescent="0.25">
      <c r="B39" s="60"/>
      <c r="C39" s="4"/>
      <c r="D39" s="1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/>
    </row>
    <row r="40" spans="2:18" ht="25" customHeight="1" x14ac:dyDescent="0.25">
      <c r="B40" s="122" t="s">
        <v>68</v>
      </c>
      <c r="C40" s="154"/>
      <c r="D40" s="123"/>
      <c r="E40" s="124"/>
      <c r="F40" s="124"/>
      <c r="G40" s="125"/>
      <c r="H40" s="13"/>
      <c r="I40" s="1"/>
      <c r="J40" s="4"/>
      <c r="K40" s="4"/>
      <c r="L40" s="4"/>
      <c r="M40" s="4"/>
      <c r="N40" s="4"/>
      <c r="O40" s="4"/>
      <c r="P40" s="4"/>
      <c r="Q40" s="4"/>
      <c r="R40" s="5"/>
    </row>
    <row r="41" spans="2:18" ht="25" x14ac:dyDescent="0.25">
      <c r="B41" s="126"/>
      <c r="C41" s="40"/>
      <c r="E41" s="51"/>
      <c r="F41" s="51"/>
      <c r="G41" s="127"/>
      <c r="H41" s="51"/>
      <c r="I41" s="51"/>
      <c r="J41" s="4"/>
      <c r="K41" s="4"/>
      <c r="L41" s="4"/>
      <c r="M41" s="4"/>
      <c r="N41" s="4"/>
      <c r="O41" s="4"/>
      <c r="P41" s="4"/>
      <c r="Q41" s="4"/>
      <c r="R41" s="5"/>
    </row>
    <row r="42" spans="2:18" ht="23" x14ac:dyDescent="0.2">
      <c r="B42" s="128" t="s">
        <v>57</v>
      </c>
      <c r="C42" s="129"/>
      <c r="D42" s="129"/>
      <c r="E42" s="129"/>
      <c r="F42" s="129"/>
      <c r="G42" s="130"/>
      <c r="H42" s="86"/>
      <c r="I42" s="51"/>
      <c r="J42" s="4"/>
      <c r="K42" s="4"/>
      <c r="L42" s="4"/>
      <c r="M42" s="4"/>
      <c r="N42" s="4"/>
      <c r="O42" s="4"/>
      <c r="P42" s="4"/>
      <c r="Q42" s="4"/>
      <c r="R42" s="5"/>
    </row>
    <row r="43" spans="2:18" s="84" customFormat="1" ht="10" customHeight="1" x14ac:dyDescent="0.15">
      <c r="B43" s="131"/>
      <c r="C43" s="132"/>
      <c r="D43" s="132"/>
      <c r="E43" s="132"/>
      <c r="F43" s="132"/>
      <c r="G43" s="133"/>
      <c r="H43" s="85"/>
      <c r="I43" s="81"/>
      <c r="J43" s="82"/>
      <c r="K43" s="82"/>
      <c r="L43" s="82"/>
      <c r="M43" s="82"/>
      <c r="N43" s="82"/>
      <c r="O43" s="82"/>
      <c r="P43" s="82"/>
      <c r="Q43" s="82"/>
      <c r="R43" s="83"/>
    </row>
    <row r="44" spans="2:18" ht="23" x14ac:dyDescent="0.2">
      <c r="B44" s="128" t="s">
        <v>53</v>
      </c>
      <c r="C44" s="129"/>
      <c r="D44" s="129"/>
      <c r="E44" s="129"/>
      <c r="F44" s="129"/>
      <c r="G44" s="130"/>
      <c r="H44" s="86"/>
      <c r="I44" s="51"/>
      <c r="J44" s="4"/>
      <c r="K44" s="4"/>
      <c r="L44" s="4"/>
      <c r="M44" s="4"/>
      <c r="N44" s="4"/>
      <c r="O44" s="4"/>
      <c r="P44" s="4"/>
      <c r="Q44" s="4"/>
      <c r="R44" s="5"/>
    </row>
    <row r="45" spans="2:18" ht="15" customHeight="1" x14ac:dyDescent="0.2">
      <c r="B45" s="128"/>
      <c r="C45" s="129"/>
      <c r="D45" s="129"/>
      <c r="E45" s="129"/>
      <c r="F45" s="129"/>
      <c r="G45" s="130"/>
      <c r="H45" s="86"/>
      <c r="I45" s="51"/>
      <c r="J45" s="4"/>
      <c r="K45" s="4"/>
      <c r="L45" s="4"/>
      <c r="M45" s="4"/>
      <c r="N45" s="4"/>
      <c r="O45" s="4"/>
      <c r="P45" s="4"/>
      <c r="Q45" s="4"/>
      <c r="R45" s="5"/>
    </row>
    <row r="46" spans="2:18" ht="23" x14ac:dyDescent="0.2">
      <c r="B46" s="128" t="s">
        <v>52</v>
      </c>
      <c r="C46" s="129"/>
      <c r="D46" s="129"/>
      <c r="E46" s="129"/>
      <c r="F46" s="129"/>
      <c r="G46" s="130"/>
      <c r="H46" s="86"/>
      <c r="I46" s="51"/>
      <c r="J46" s="4"/>
      <c r="K46" s="4"/>
      <c r="L46" s="4"/>
      <c r="M46" s="4"/>
      <c r="N46" s="4"/>
      <c r="O46" s="4"/>
      <c r="P46" s="4"/>
      <c r="Q46" s="4"/>
      <c r="R46" s="5"/>
    </row>
    <row r="47" spans="2:18" ht="23" x14ac:dyDescent="0.2">
      <c r="B47" s="134" t="s">
        <v>55</v>
      </c>
      <c r="C47" s="135"/>
      <c r="D47" s="135"/>
      <c r="E47" s="135"/>
      <c r="F47" s="135"/>
      <c r="G47" s="136"/>
      <c r="H47" s="87"/>
      <c r="I47" s="51"/>
      <c r="J47" s="4"/>
      <c r="K47" s="4"/>
      <c r="L47" s="4"/>
      <c r="M47" s="4"/>
      <c r="N47" s="4"/>
      <c r="O47" s="4"/>
      <c r="P47" s="4"/>
      <c r="Q47" s="4"/>
      <c r="R47" s="5"/>
    </row>
    <row r="48" spans="2:18" ht="23" x14ac:dyDescent="0.2">
      <c r="B48" s="134" t="s">
        <v>54</v>
      </c>
      <c r="C48" s="135"/>
      <c r="D48" s="135"/>
      <c r="E48" s="135"/>
      <c r="F48" s="135"/>
      <c r="G48" s="136"/>
      <c r="H48" s="87"/>
      <c r="I48" s="51"/>
      <c r="J48" s="4"/>
      <c r="K48" s="4"/>
      <c r="L48" s="4"/>
      <c r="M48" s="4"/>
      <c r="N48" s="4"/>
      <c r="O48" s="4"/>
      <c r="P48" s="4"/>
      <c r="Q48" s="4"/>
      <c r="R48" s="5"/>
    </row>
    <row r="49" spans="2:18" ht="23" x14ac:dyDescent="0.2">
      <c r="B49" s="134" t="s">
        <v>56</v>
      </c>
      <c r="C49" s="135"/>
      <c r="D49" s="135"/>
      <c r="E49" s="135"/>
      <c r="F49" s="135"/>
      <c r="G49" s="136"/>
      <c r="H49" s="87"/>
      <c r="I49" s="51"/>
      <c r="J49" s="4"/>
      <c r="K49" s="4"/>
      <c r="L49" s="4"/>
      <c r="M49" s="4"/>
      <c r="N49" s="4"/>
      <c r="O49" s="4"/>
      <c r="P49" s="4"/>
      <c r="Q49" s="4"/>
      <c r="R49" s="5"/>
    </row>
    <row r="50" spans="2:18" ht="15" customHeight="1" x14ac:dyDescent="0.2">
      <c r="B50" s="134"/>
      <c r="C50" s="135"/>
      <c r="D50" s="135"/>
      <c r="E50" s="135"/>
      <c r="F50" s="135"/>
      <c r="G50" s="136"/>
      <c r="H50" s="87"/>
      <c r="I50" s="51"/>
      <c r="J50" s="4"/>
      <c r="K50" s="4"/>
      <c r="L50" s="4"/>
      <c r="M50" s="4"/>
      <c r="N50" s="4"/>
      <c r="O50" s="4"/>
      <c r="P50" s="4"/>
      <c r="Q50" s="4"/>
      <c r="R50" s="5"/>
    </row>
    <row r="51" spans="2:18" ht="23" x14ac:dyDescent="0.2">
      <c r="B51" s="128" t="s">
        <v>59</v>
      </c>
      <c r="C51" s="129"/>
      <c r="D51" s="129"/>
      <c r="E51" s="129"/>
      <c r="F51" s="129"/>
      <c r="G51" s="130"/>
      <c r="H51" s="86"/>
      <c r="I51" s="51"/>
      <c r="J51" s="4"/>
      <c r="K51" s="4"/>
      <c r="L51" s="4"/>
      <c r="M51" s="4"/>
      <c r="N51" s="4"/>
      <c r="O51" s="4"/>
      <c r="P51" s="4"/>
      <c r="Q51" s="4"/>
      <c r="R51" s="5"/>
    </row>
    <row r="52" spans="2:18" s="14" customFormat="1" ht="26" x14ac:dyDescent="0.3">
      <c r="B52" s="137" t="s">
        <v>58</v>
      </c>
      <c r="C52" s="138"/>
      <c r="D52" s="138"/>
      <c r="E52" s="138"/>
      <c r="F52" s="138"/>
      <c r="G52" s="139"/>
      <c r="H52" s="88"/>
      <c r="I52" s="79"/>
      <c r="J52" s="22"/>
      <c r="K52" s="22"/>
      <c r="L52" s="22"/>
      <c r="M52" s="22"/>
      <c r="N52" s="22"/>
      <c r="O52" s="22"/>
      <c r="P52" s="22"/>
      <c r="Q52" s="22"/>
      <c r="R52" s="80"/>
    </row>
    <row r="53" spans="2:18" ht="23" x14ac:dyDescent="0.2">
      <c r="B53" s="128" t="s">
        <v>60</v>
      </c>
      <c r="C53" s="129"/>
      <c r="D53" s="129"/>
      <c r="E53" s="129"/>
      <c r="F53" s="129"/>
      <c r="G53" s="130"/>
      <c r="H53" s="86"/>
      <c r="I53" s="51"/>
      <c r="J53" s="4"/>
      <c r="K53" s="4"/>
      <c r="L53" s="4"/>
      <c r="M53" s="4"/>
      <c r="N53" s="4"/>
      <c r="O53" s="4"/>
      <c r="P53" s="4"/>
      <c r="Q53" s="4"/>
      <c r="R53" s="5"/>
    </row>
    <row r="54" spans="2:18" s="40" customFormat="1" ht="25" x14ac:dyDescent="0.25">
      <c r="B54" s="155" t="s">
        <v>69</v>
      </c>
      <c r="C54" s="156"/>
      <c r="D54" s="156"/>
      <c r="E54" s="156"/>
      <c r="F54" s="156"/>
      <c r="G54" s="157"/>
      <c r="H54" s="77"/>
      <c r="I54" s="77"/>
      <c r="J54" s="22"/>
      <c r="K54" s="22"/>
      <c r="L54" s="22"/>
      <c r="M54" s="22"/>
      <c r="N54" s="22"/>
      <c r="O54" s="22"/>
      <c r="P54" s="22"/>
      <c r="Q54" s="22"/>
      <c r="R54" s="22"/>
    </row>
    <row r="55" spans="2:18" s="40" customFormat="1" ht="26" thickBot="1" x14ac:dyDescent="0.3">
      <c r="B55" s="140"/>
      <c r="C55" s="141"/>
      <c r="D55" s="141"/>
      <c r="E55" s="141"/>
      <c r="F55" s="141"/>
      <c r="G55" s="142"/>
      <c r="H55" s="77"/>
      <c r="I55" s="77"/>
      <c r="J55" s="22"/>
      <c r="K55" s="22"/>
      <c r="L55" s="22"/>
      <c r="M55" s="22"/>
      <c r="N55" s="22"/>
      <c r="O55" s="22"/>
      <c r="P55" s="22"/>
      <c r="Q55" s="22"/>
      <c r="R55" s="22"/>
    </row>
    <row r="56" spans="2:18" s="40" customFormat="1" ht="25" x14ac:dyDescent="0.25">
      <c r="B56" s="99"/>
      <c r="C56" s="99"/>
      <c r="D56" s="99"/>
      <c r="E56" s="99"/>
      <c r="F56" s="99"/>
      <c r="G56" s="99"/>
      <c r="H56" s="77"/>
      <c r="I56" s="77"/>
      <c r="J56" s="22"/>
      <c r="K56" s="22"/>
      <c r="L56" s="22"/>
      <c r="M56" s="22"/>
      <c r="N56" s="22"/>
      <c r="O56" s="22"/>
      <c r="P56" s="22"/>
      <c r="Q56" s="22"/>
      <c r="R56" s="22"/>
    </row>
    <row r="57" spans="2:18" s="40" customFormat="1" ht="25" x14ac:dyDescent="0.25">
      <c r="B57" s="99"/>
      <c r="C57" s="99"/>
      <c r="D57" s="99"/>
      <c r="E57" s="99"/>
      <c r="F57" s="99"/>
      <c r="G57" s="99"/>
      <c r="H57" s="77"/>
      <c r="I57" s="77"/>
      <c r="J57" s="22"/>
      <c r="K57" s="22"/>
      <c r="L57" s="22"/>
      <c r="M57" s="22"/>
      <c r="N57" s="22"/>
      <c r="O57" s="22"/>
      <c r="P57" s="22"/>
      <c r="Q57" s="22"/>
      <c r="R57" s="22"/>
    </row>
    <row r="58" spans="2:18" s="40" customFormat="1" ht="25" x14ac:dyDescent="0.25">
      <c r="B58" s="100" t="s">
        <v>61</v>
      </c>
      <c r="C58" s="99"/>
      <c r="D58" s="99"/>
      <c r="E58" s="99"/>
      <c r="F58" s="99"/>
      <c r="G58" s="99"/>
      <c r="H58" s="77"/>
      <c r="I58" s="77"/>
      <c r="J58" s="22"/>
      <c r="K58" s="22"/>
      <c r="L58" s="22"/>
      <c r="M58" s="22"/>
      <c r="N58" s="22"/>
      <c r="O58" s="22"/>
      <c r="P58" s="22"/>
      <c r="Q58" s="22"/>
      <c r="R58" s="22"/>
    </row>
    <row r="59" spans="2:18" s="40" customFormat="1" ht="26" thickBot="1" x14ac:dyDescent="0.3">
      <c r="C59" s="78"/>
      <c r="D59" s="78"/>
      <c r="E59" s="78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2:18" ht="25" x14ac:dyDescent="0.25">
      <c r="B60" s="101" t="s">
        <v>34</v>
      </c>
      <c r="C60" s="102" t="s">
        <v>46</v>
      </c>
      <c r="D60" s="103"/>
      <c r="E60" s="103"/>
      <c r="F60" s="103"/>
      <c r="G60" s="104"/>
      <c r="H60" s="3"/>
      <c r="I60" s="2"/>
      <c r="J60" s="2"/>
      <c r="K60" s="2"/>
      <c r="L60" s="4"/>
      <c r="M60" s="4"/>
      <c r="N60" s="4"/>
      <c r="O60" s="4"/>
      <c r="P60" s="4"/>
      <c r="Q60" s="4"/>
      <c r="R60" s="5"/>
    </row>
    <row r="61" spans="2:18" ht="25" x14ac:dyDescent="0.25">
      <c r="B61" s="105"/>
      <c r="C61" s="106" t="s">
        <v>13</v>
      </c>
      <c r="D61" s="107"/>
      <c r="E61" s="75"/>
      <c r="F61" s="75"/>
      <c r="G61" s="108"/>
      <c r="H61" s="3"/>
      <c r="I61" s="2"/>
      <c r="J61" s="2"/>
      <c r="K61" s="2"/>
      <c r="L61" s="4"/>
      <c r="M61" s="4"/>
      <c r="N61" s="4"/>
      <c r="O61" s="4"/>
      <c r="P61" s="4"/>
      <c r="Q61" s="4"/>
      <c r="R61" s="5"/>
    </row>
    <row r="62" spans="2:18" ht="20" customHeight="1" x14ac:dyDescent="0.25">
      <c r="B62" s="109" t="s">
        <v>45</v>
      </c>
      <c r="C62" s="106">
        <v>403</v>
      </c>
      <c r="D62" s="110" t="s">
        <v>31</v>
      </c>
      <c r="E62" s="75"/>
      <c r="F62" s="75"/>
      <c r="G62" s="111"/>
      <c r="L62" s="4"/>
      <c r="M62" s="4"/>
      <c r="N62" s="4"/>
      <c r="O62" s="4"/>
      <c r="P62" s="4"/>
      <c r="Q62" s="4"/>
      <c r="R62" s="5"/>
    </row>
    <row r="63" spans="2:18" ht="25" x14ac:dyDescent="0.25">
      <c r="B63" s="112" t="s">
        <v>4</v>
      </c>
      <c r="C63" s="113">
        <v>137</v>
      </c>
      <c r="D63" s="110"/>
      <c r="E63" s="75"/>
      <c r="F63" s="75"/>
      <c r="G63" s="111"/>
      <c r="L63" s="3"/>
      <c r="M63" s="3"/>
      <c r="N63" s="3"/>
      <c r="O63" s="3"/>
      <c r="P63" s="3"/>
      <c r="Q63" s="3"/>
    </row>
    <row r="64" spans="2:18" ht="25" x14ac:dyDescent="0.25">
      <c r="B64" s="112" t="s">
        <v>5</v>
      </c>
      <c r="C64" s="113">
        <v>63</v>
      </c>
      <c r="D64" s="110"/>
      <c r="E64" s="75"/>
      <c r="F64" s="75"/>
      <c r="G64" s="111"/>
    </row>
    <row r="65" spans="2:7" ht="25" x14ac:dyDescent="0.25">
      <c r="B65" s="112" t="s">
        <v>6</v>
      </c>
      <c r="C65" s="113">
        <v>71</v>
      </c>
      <c r="D65" s="110"/>
      <c r="E65" s="75"/>
      <c r="F65" s="75"/>
      <c r="G65" s="111"/>
    </row>
    <row r="66" spans="2:7" ht="25" x14ac:dyDescent="0.25">
      <c r="B66" s="112" t="s">
        <v>7</v>
      </c>
      <c r="C66" s="113">
        <v>82</v>
      </c>
      <c r="D66" s="110"/>
      <c r="E66" s="75"/>
      <c r="F66" s="75"/>
      <c r="G66" s="111"/>
    </row>
    <row r="67" spans="2:7" ht="25" x14ac:dyDescent="0.25">
      <c r="B67" s="112" t="s">
        <v>19</v>
      </c>
      <c r="C67" s="113">
        <v>38</v>
      </c>
      <c r="D67" s="110"/>
      <c r="E67" s="75"/>
      <c r="F67" s="75"/>
      <c r="G67" s="111"/>
    </row>
    <row r="68" spans="2:7" ht="25" x14ac:dyDescent="0.25">
      <c r="B68" s="112" t="s">
        <v>8</v>
      </c>
      <c r="C68" s="113">
        <v>12</v>
      </c>
      <c r="D68" s="110"/>
      <c r="E68" s="75"/>
      <c r="F68" s="75"/>
      <c r="G68" s="111"/>
    </row>
    <row r="69" spans="2:7" ht="20" customHeight="1" x14ac:dyDescent="0.25">
      <c r="B69" s="114" t="s">
        <v>29</v>
      </c>
      <c r="C69" s="106">
        <v>241</v>
      </c>
      <c r="D69" s="115" t="s">
        <v>33</v>
      </c>
      <c r="E69" s="75"/>
      <c r="F69" s="75"/>
      <c r="G69" s="111"/>
    </row>
    <row r="70" spans="2:7" ht="20" customHeight="1" x14ac:dyDescent="0.25">
      <c r="B70" s="109" t="s">
        <v>28</v>
      </c>
      <c r="C70" s="106">
        <v>644</v>
      </c>
      <c r="D70" s="115" t="s">
        <v>32</v>
      </c>
      <c r="E70" s="75"/>
      <c r="F70" s="75"/>
      <c r="G70" s="111"/>
    </row>
    <row r="71" spans="2:7" ht="20" customHeight="1" x14ac:dyDescent="0.25">
      <c r="B71" s="109"/>
      <c r="C71" s="106" t="s">
        <v>14</v>
      </c>
      <c r="D71" s="115"/>
      <c r="E71" s="75"/>
      <c r="F71" s="75"/>
      <c r="G71" s="111"/>
    </row>
    <row r="72" spans="2:7" ht="25" x14ac:dyDescent="0.25">
      <c r="B72" s="109" t="s">
        <v>35</v>
      </c>
      <c r="C72" s="106" t="s">
        <v>10</v>
      </c>
      <c r="D72" s="113">
        <v>67760573</v>
      </c>
      <c r="E72" s="75"/>
      <c r="F72" s="75"/>
      <c r="G72" s="111"/>
    </row>
    <row r="73" spans="2:7" ht="25" x14ac:dyDescent="0.25">
      <c r="B73" s="109" t="s">
        <v>36</v>
      </c>
      <c r="C73" s="106" t="s">
        <v>11</v>
      </c>
      <c r="D73" s="113">
        <v>27775097</v>
      </c>
      <c r="E73" s="106"/>
      <c r="F73" s="116"/>
      <c r="G73" s="111"/>
    </row>
    <row r="74" spans="2:7" ht="26" thickBot="1" x14ac:dyDescent="0.3">
      <c r="B74" s="117" t="s">
        <v>37</v>
      </c>
      <c r="C74" s="118" t="s">
        <v>9</v>
      </c>
      <c r="D74" s="118">
        <v>22040</v>
      </c>
      <c r="E74" s="119"/>
      <c r="F74" s="119"/>
      <c r="G74" s="120"/>
    </row>
    <row r="75" spans="2:7" ht="16" customHeight="1" x14ac:dyDescent="0.2"/>
    <row r="77" spans="2:7" ht="17" customHeight="1" thickBot="1" x14ac:dyDescent="0.25"/>
    <row r="78" spans="2:7" ht="26" x14ac:dyDescent="0.3">
      <c r="B78" s="53" t="s">
        <v>24</v>
      </c>
      <c r="C78" s="54" t="s">
        <v>0</v>
      </c>
      <c r="D78" s="55" t="s">
        <v>43</v>
      </c>
      <c r="E78" s="56" t="s">
        <v>25</v>
      </c>
      <c r="F78" s="34"/>
    </row>
    <row r="79" spans="2:7" ht="25" x14ac:dyDescent="0.25">
      <c r="B79" s="41" t="s">
        <v>1</v>
      </c>
      <c r="C79" s="42">
        <f>D13+E13</f>
        <v>95535670</v>
      </c>
      <c r="D79" s="43">
        <v>1</v>
      </c>
      <c r="E79" s="57">
        <v>22040</v>
      </c>
      <c r="F79" s="61"/>
    </row>
    <row r="80" spans="2:7" ht="25" x14ac:dyDescent="0.25">
      <c r="B80" s="41" t="str">
        <f>C14</f>
        <v>Île-de-France</v>
      </c>
      <c r="C80" s="42">
        <f>D14+E14</f>
        <v>18034852</v>
      </c>
      <c r="D80" s="43">
        <f>C80/C79</f>
        <v>0.18877610844200915</v>
      </c>
      <c r="E80" s="57">
        <f>F14/F13</f>
        <v>1.1438294010889292</v>
      </c>
      <c r="F80" s="36"/>
    </row>
    <row r="81" spans="2:6" ht="25" x14ac:dyDescent="0.25">
      <c r="B81" s="41" t="str">
        <f>C15</f>
        <v>Val d'Oise</v>
      </c>
      <c r="C81" s="42">
        <f>D15+E15</f>
        <v>1696363</v>
      </c>
      <c r="D81" s="43">
        <f>C81/C80</f>
        <v>9.4060267309096848E-2</v>
      </c>
      <c r="E81" s="57">
        <f>F15/F14</f>
        <v>0.92383974613248709</v>
      </c>
      <c r="F81" s="36"/>
    </row>
    <row r="82" spans="2:6" ht="25" x14ac:dyDescent="0.25">
      <c r="B82" s="41" t="str">
        <f>C16</f>
        <v>Cergy-Pontoise</v>
      </c>
      <c r="C82" s="42">
        <f>D16+E16</f>
        <v>311823</v>
      </c>
      <c r="D82" s="43">
        <f>C82/C80</f>
        <v>1.7290022673876113E-2</v>
      </c>
      <c r="E82" s="57">
        <f>F16/F14</f>
        <v>0.91550971836572792</v>
      </c>
      <c r="F82" s="36"/>
    </row>
    <row r="83" spans="2:6" ht="26" thickBot="1" x14ac:dyDescent="0.3">
      <c r="B83" s="58" t="str">
        <f>C17</f>
        <v>Jouy le Moutier</v>
      </c>
      <c r="C83" s="59">
        <f>D17+E17</f>
        <v>20504</v>
      </c>
      <c r="D83" s="96">
        <f>C83/C80</f>
        <v>1.1369098010895792E-3</v>
      </c>
      <c r="E83" s="97">
        <f>F17/F14</f>
        <v>0.9837366124553748</v>
      </c>
      <c r="F83" s="36"/>
    </row>
    <row r="84" spans="2:6" ht="25" x14ac:dyDescent="0.25">
      <c r="B84" s="73" t="s">
        <v>44</v>
      </c>
      <c r="F84" s="36"/>
    </row>
    <row r="85" spans="2:6" ht="25" x14ac:dyDescent="0.25">
      <c r="B85" s="20"/>
      <c r="F85" s="36"/>
    </row>
    <row r="86" spans="2:6" ht="16" customHeight="1" x14ac:dyDescent="0.2"/>
    <row r="87" spans="2:6" x14ac:dyDescent="0.2">
      <c r="C87" s="72"/>
    </row>
    <row r="90" spans="2:6" x14ac:dyDescent="0.2">
      <c r="C90" s="52"/>
    </row>
  </sheetData>
  <mergeCells count="4">
    <mergeCell ref="B54:G54"/>
    <mergeCell ref="D9:E9"/>
    <mergeCell ref="A1:B2"/>
    <mergeCell ref="C2:F2"/>
  </mergeCells>
  <phoneticPr fontId="5" type="noConversion"/>
  <hyperlinks>
    <hyperlink ref="B54" r:id="rId1" xr:uid="{28F3A0FC-D71F-C54E-ADB9-77BE69FBB209}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Vincent</dc:creator>
  <cp:lastModifiedBy>Jm V</cp:lastModifiedBy>
  <dcterms:created xsi:type="dcterms:W3CDTF">2019-08-22T17:14:22Z</dcterms:created>
  <dcterms:modified xsi:type="dcterms:W3CDTF">2026-01-26T18:10:07Z</dcterms:modified>
</cp:coreProperties>
</file>