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ean-michelvincent/Desktop/Lab'Hautil/Tableur carbone entreprises/20251020 AL Valpha-b Tableur carbone entreprise et établissements/"/>
    </mc:Choice>
  </mc:AlternateContent>
  <xr:revisionPtr revIDLastSave="0" documentId="13_ncr:1_{7317FCE7-C240-C04A-96C9-9A475E66D67B}" xr6:coauthVersionLast="47" xr6:coauthVersionMax="47" xr10:uidLastSave="{00000000-0000-0000-0000-000000000000}"/>
  <bookViews>
    <workbookView xWindow="0" yWindow="740" windowWidth="29400" windowHeight="17260" tabRatio="50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E58" i="1" l="1"/>
  <c r="E140" i="1"/>
  <c r="E139" i="1"/>
  <c r="C132" i="1"/>
  <c r="E132" i="1" s="1"/>
  <c r="E45" i="1"/>
  <c r="E59" i="1"/>
  <c r="E60" i="1"/>
  <c r="E61" i="1"/>
  <c r="E74" i="1"/>
  <c r="E75" i="1"/>
  <c r="E73" i="1"/>
  <c r="E80" i="1" l="1"/>
  <c r="E81" i="1"/>
  <c r="E79" i="1"/>
  <c r="E103" i="1"/>
  <c r="B89" i="1"/>
  <c r="C93" i="1"/>
  <c r="B93" i="1"/>
  <c r="C91" i="1"/>
  <c r="B91" i="1"/>
  <c r="C89" i="1"/>
  <c r="E47" i="1"/>
  <c r="E51" i="1"/>
  <c r="E66" i="1"/>
  <c r="E67" i="1"/>
  <c r="E68" i="1"/>
  <c r="E69" i="1"/>
  <c r="E76" i="1"/>
  <c r="E110" i="1"/>
  <c r="E111" i="1"/>
  <c r="E112" i="1"/>
  <c r="E121" i="1"/>
  <c r="E122" i="1"/>
  <c r="E124" i="1"/>
  <c r="E125" i="1"/>
  <c r="E143" i="1"/>
  <c r="E144" i="1"/>
  <c r="E145" i="1"/>
  <c r="E151" i="1"/>
  <c r="E152" i="1"/>
  <c r="E153" i="1"/>
  <c r="C126" i="1"/>
  <c r="E141" i="1" l="1"/>
  <c r="E155" i="1"/>
  <c r="E113" i="1"/>
  <c r="E53" i="1"/>
  <c r="E62" i="1"/>
  <c r="E126" i="1"/>
  <c r="E146" i="1"/>
  <c r="E148" i="1" s="1"/>
  <c r="F157" i="1" s="1"/>
  <c r="E70" i="1"/>
  <c r="E94" i="1"/>
  <c r="E82" i="1"/>
  <c r="F134" i="1" l="1"/>
  <c r="E84" i="1"/>
  <c r="E96" i="1" s="1"/>
  <c r="E98" i="1" s="1"/>
  <c r="F105" i="1" s="1"/>
  <c r="F161" i="1" l="1"/>
</calcChain>
</file>

<file path=xl/sharedStrings.xml><?xml version="1.0" encoding="utf-8"?>
<sst xmlns="http://schemas.openxmlformats.org/spreadsheetml/2006/main" count="251" uniqueCount="199">
  <si>
    <t>TOTAL EMISSIONS ENTREPRISE EN TCO2e</t>
    <phoneticPr fontId="4" type="noConversion"/>
  </si>
  <si>
    <t>SOUS-TOTAL EMISSIONS D'UTILISATION DES PRODUITS EN TCO2e</t>
    <phoneticPr fontId="4" type="noConversion"/>
  </si>
  <si>
    <t>SOUS-TOTAL EMISSIONS DE LA VALEUR AJOUTEE BRUTE hors impôts et subventions EN TCO2e</t>
    <phoneticPr fontId="4" type="noConversion"/>
  </si>
  <si>
    <t>SOUS-TOTAL EMISSIONS DES CONSOMMATIONS INTERMEDIAIRES EN TCO2e</t>
    <phoneticPr fontId="4" type="noConversion"/>
  </si>
  <si>
    <t xml:space="preserve">km de vols en classe économique: </t>
    <phoneticPr fontId="4" type="noConversion"/>
  </si>
  <si>
    <t>ex:  10 vols de 1000km aller, inscrire 20000 km case vols inférieurs à 1000 km aller</t>
    <phoneticPr fontId="4" type="noConversion"/>
  </si>
  <si>
    <t xml:space="preserve">Avions </t>
    <phoneticPr fontId="4" type="noConversion"/>
  </si>
  <si>
    <t>Voitures</t>
    <phoneticPr fontId="4" type="noConversion"/>
  </si>
  <si>
    <t>Camions</t>
    <phoneticPr fontId="4" type="noConversion"/>
  </si>
  <si>
    <t>sous-total transports</t>
    <phoneticPr fontId="4" type="noConversion"/>
  </si>
  <si>
    <t>sous-total consommations d'énergies bâtiments machines et transports</t>
    <phoneticPr fontId="4" type="noConversion"/>
  </si>
  <si>
    <t>gCO2e/passager.km</t>
    <phoneticPr fontId="4" type="noConversion"/>
  </si>
  <si>
    <t>280/180</t>
    <phoneticPr fontId="4" type="noConversion"/>
  </si>
  <si>
    <t>580/440</t>
    <phoneticPr fontId="4" type="noConversion"/>
  </si>
  <si>
    <t>870/560</t>
    <phoneticPr fontId="4" type="noConversion"/>
  </si>
  <si>
    <t>sous-total avions</t>
    <phoneticPr fontId="4" type="noConversion"/>
  </si>
  <si>
    <t xml:space="preserve">km de vol supérieur à 2000km aller </t>
    <phoneticPr fontId="4" type="noConversion"/>
  </si>
  <si>
    <t xml:space="preserve">km de vol inférieur à 2000km aller </t>
    <phoneticPr fontId="4" type="noConversion"/>
  </si>
  <si>
    <t>km de vols en classe affaire</t>
    <phoneticPr fontId="4" type="noConversion"/>
  </si>
  <si>
    <t>km  de vols en premium</t>
    <phoneticPr fontId="4" type="noConversion"/>
  </si>
  <si>
    <t>TCO2e</t>
    <phoneticPr fontId="4" type="noConversion"/>
  </si>
  <si>
    <t xml:space="preserve">Autobus </t>
  </si>
  <si>
    <t>passager.km</t>
  </si>
  <si>
    <t>kgCO2e/passager.km</t>
  </si>
  <si>
    <t>Autobus gazole-GNV</t>
  </si>
  <si>
    <t>Autobus Hybride parallèle et série</t>
  </si>
  <si>
    <t>Autobus électrique</t>
  </si>
  <si>
    <t>Emissions des consommations intermédiaires  hors consommations d'énergie</t>
  </si>
  <si>
    <t>kEuros</t>
    <phoneticPr fontId="4" type="noConversion"/>
  </si>
  <si>
    <t>cartographie achats et comptage carbone pour des choix éclairés</t>
  </si>
  <si>
    <t>sous-total consommations intermédiaires hors énergies</t>
  </si>
  <si>
    <t xml:space="preserve">Personnel </t>
  </si>
  <si>
    <t>Nombre ETP</t>
    <phoneticPr fontId="4" type="noConversion"/>
  </si>
  <si>
    <t>TCO2e/ETP</t>
    <phoneticPr fontId="4" type="noConversion"/>
  </si>
  <si>
    <t>Sources</t>
  </si>
  <si>
    <t>formation compter carbone et agir, dans l'entreprise (avec le tableur entreprise) et chez soi (avec le tableur familial)</t>
  </si>
  <si>
    <t>www.agirlocal.org</t>
  </si>
  <si>
    <t>rénovation thermique en écomatériaux</t>
    <phoneticPr fontId="4" type="noConversion"/>
  </si>
  <si>
    <t>sous-total personnel</t>
    <phoneticPr fontId="4" type="noConversion"/>
  </si>
  <si>
    <t>a- Bâtiments et machines</t>
    <phoneticPr fontId="4" type="noConversion"/>
  </si>
  <si>
    <t>1- Emissions des consommations d’énergie de l'entreprise</t>
    <phoneticPr fontId="4" type="noConversion"/>
  </si>
  <si>
    <t>b- transports</t>
    <phoneticPr fontId="4" type="noConversion"/>
  </si>
  <si>
    <t xml:space="preserve">sous-total véhicules </t>
    <phoneticPr fontId="4" type="noConversion"/>
  </si>
  <si>
    <t>PAR TYPES D'EMETTEUR</t>
    <phoneticPr fontId="4" type="noConversion"/>
  </si>
  <si>
    <t xml:space="preserve"> </t>
  </si>
  <si>
    <t xml:space="preserve">imobilisations brutes </t>
  </si>
  <si>
    <t>durée d'amortissement en années</t>
  </si>
  <si>
    <t>kEuros</t>
    <phoneticPr fontId="4" type="noConversion"/>
  </si>
  <si>
    <t>machines</t>
  </si>
  <si>
    <t>Voitures, camions, VUL</t>
  </si>
  <si>
    <t xml:space="preserve">dito </t>
  </si>
  <si>
    <t>M2</t>
  </si>
  <si>
    <t>TCO2e/M2</t>
  </si>
  <si>
    <t>Bâtiments fossiles (béton, métal…loués ou achetés)</t>
  </si>
  <si>
    <t xml:space="preserve">base carbone, Europe, tableur Agirlocal, pour R+1-2 </t>
  </si>
  <si>
    <t>rénovation écomatériaux</t>
  </si>
  <si>
    <t xml:space="preserve">Gratuit, il permet d'engager la réduction des émissions les plus faciles, les moins chères, les plus efficaces à décider. </t>
    <phoneticPr fontId="4" type="noConversion"/>
  </si>
  <si>
    <t xml:space="preserve"> Au vu des entreprises grandes et petites  qui s'y sont lancées, réduire ses émissions est synonyme d'économies.</t>
    <phoneticPr fontId="4" type="noConversion"/>
  </si>
  <si>
    <t>keuros</t>
  </si>
  <si>
    <t>Masse salariale</t>
  </si>
  <si>
    <t>Solde</t>
  </si>
  <si>
    <t>I- Emissions des consommations intermédiaires</t>
  </si>
  <si>
    <t>kWh</t>
  </si>
  <si>
    <t>kgCO2e/kWh</t>
  </si>
  <si>
    <t>Electricité</t>
  </si>
  <si>
    <t>Ademe-RTE et évaluation moyenne Agirlocal</t>
  </si>
  <si>
    <t>travailler les heures de pointe</t>
  </si>
  <si>
    <t>dont process (calculé si pas mesuré)</t>
  </si>
  <si>
    <t>Gaz</t>
  </si>
  <si>
    <t>TABLEUR CARBONE ENTREPRISE</t>
    <phoneticPr fontId="4" type="noConversion"/>
  </si>
  <si>
    <t>Ces émissions ne s'amortissent pas comme les investissements en euros. Générées à l'investissement, le CO2 disparaît de l'atmosphère à raison de 4/1000 par an…Un prorata d'émissions peut être néanmoins évalué</t>
    <phoneticPr fontId="4" type="noConversion"/>
  </si>
  <si>
    <t>privilégier l'utilisation des véhicules basses émissions/modifer le parc</t>
  </si>
  <si>
    <t>Diesel routier, incorporation 7 % de biodiesel</t>
  </si>
  <si>
    <t>Essence</t>
  </si>
  <si>
    <t>GNC</t>
  </si>
  <si>
    <t>GPL</t>
  </si>
  <si>
    <t>km</t>
  </si>
  <si>
    <t>camion 7,5-12 tonnes</t>
  </si>
  <si>
    <t>camion 19 tonnes</t>
  </si>
  <si>
    <t>camion 26-40 tonnes</t>
  </si>
  <si>
    <t>1 à 4 ans</t>
    <phoneticPr fontId="4" type="noConversion"/>
  </si>
  <si>
    <t>5 à 8 ans</t>
    <phoneticPr fontId="4" type="noConversion"/>
  </si>
  <si>
    <t>sous-total émissions fabrication</t>
    <phoneticPr fontId="4" type="noConversion"/>
  </si>
  <si>
    <t>TCO2e/an</t>
    <phoneticPr fontId="4" type="noConversion"/>
  </si>
  <si>
    <t>heures/an</t>
    <phoneticPr fontId="4" type="noConversion"/>
  </si>
  <si>
    <t xml:space="preserve">kW </t>
    <phoneticPr fontId="4" type="noConversion"/>
  </si>
  <si>
    <t>litres/an</t>
    <phoneticPr fontId="4" type="noConversion"/>
  </si>
  <si>
    <t xml:space="preserve">Insee et tableur carbone Agirlrocal émissions 0-E/C/CSD </t>
    <phoneticPr fontId="4" type="noConversion"/>
  </si>
  <si>
    <t>tableur Agirlocal émissions matières et déchets entreprises</t>
    <phoneticPr fontId="4" type="noConversion"/>
  </si>
  <si>
    <t>achats bas carbone en coût global</t>
  </si>
  <si>
    <t>achats bas carbone en coût global</t>
    <phoneticPr fontId="4" type="noConversion"/>
  </si>
  <si>
    <r>
      <rPr>
        <b/>
        <sz val="14"/>
        <rFont val="Verdana"/>
        <family val="2"/>
      </rPr>
      <t>Dans un deuxième temps</t>
    </r>
    <r>
      <rPr>
        <sz val="14"/>
        <rFont val="Verdana"/>
        <family val="2"/>
      </rPr>
      <t xml:space="preserve">, quelques pistes pour customiser ce tableur carbone généraliste </t>
    </r>
    <phoneticPr fontId="4" type="noConversion"/>
  </si>
  <si>
    <t xml:space="preserve">Faites travailler des juniors-entreprises, des associations d'élèves, des stagiaires, des apprentis ; ils sont vos salariés et vos pairs de demain.Leurs professeurs ont un savoir-faire précieux. </t>
    <phoneticPr fontId="4" type="noConversion"/>
  </si>
  <si>
    <r>
      <t>Une proposition de démarche globale au sein de l'entreprise est présentée en fin de tableur sous l'intitulé "</t>
    </r>
    <r>
      <rPr>
        <b/>
        <sz val="12"/>
        <rFont val="Verdana"/>
        <family val="2"/>
      </rPr>
      <t>COMPTER CARBONE ET AGIR</t>
    </r>
    <r>
      <rPr>
        <sz val="12"/>
        <rFont val="Verdana"/>
        <family val="2"/>
      </rPr>
      <t>"</t>
    </r>
    <phoneticPr fontId="4" type="noConversion"/>
  </si>
  <si>
    <t>Ce tableur vise à évaluer en première approche l'empreinte carbone d'une entreprise qui n'est pas réglementairement astreinte au bilan carbone.</t>
    <phoneticPr fontId="4" type="noConversion"/>
  </si>
  <si>
    <t>Employés et Ouvriers</t>
    <phoneticPr fontId="4" type="noConversion"/>
  </si>
  <si>
    <t xml:space="preserve">MODE D'EMPLOI:  </t>
  </si>
  <si>
    <t>Remplir les cases oranges : avec des sous-détails à conserver pour établir votre propre tableau de bord, les énergies du process entreprise par exemple</t>
  </si>
  <si>
    <t xml:space="preserve">Le résultat s'affiche en jaune. </t>
  </si>
  <si>
    <t>QUANTITES/AN</t>
  </si>
  <si>
    <t>EMISSIONS PAR POSTE</t>
  </si>
  <si>
    <t>ACTIONS</t>
  </si>
  <si>
    <t xml:space="preserve"> TCO2e</t>
  </si>
  <si>
    <t>tableur Agirlocal émissions matières et déchets entreprises</t>
    <phoneticPr fontId="4" type="noConversion"/>
  </si>
  <si>
    <t>travailler la conception des produits,leurs consommations d'énergies, leurs matières, leur réparabilité, leur facilité de réutilisation, de recyclage</t>
    <phoneticPr fontId="4" type="noConversion"/>
  </si>
  <si>
    <t xml:space="preserve">Mobilisez votre fédération d'entreprise : elle a les moyens de faire appel aux bureaux d'études pour ce faire; </t>
    <phoneticPr fontId="4" type="noConversion"/>
  </si>
  <si>
    <t>source Ademe-RTE et évaluation moyenne Agirlocal</t>
  </si>
  <si>
    <t>abaisser le rapport consommation/efficacité; changer d'énergie</t>
  </si>
  <si>
    <t>gazole non routier</t>
  </si>
  <si>
    <t>base carbone</t>
  </si>
  <si>
    <t>remplacement par du biogaz</t>
  </si>
  <si>
    <t>litres</t>
  </si>
  <si>
    <t>kgCO2e/litre</t>
  </si>
  <si>
    <t>Fuel</t>
  </si>
  <si>
    <t>remplacement par une énergie renouvelable à commencer parbiofuel</t>
  </si>
  <si>
    <t xml:space="preserve">sous-total bâtiments et machines </t>
  </si>
  <si>
    <t>véhicule.km</t>
  </si>
  <si>
    <t>échanger les voitures longs kilomètrages à fortes émissions contre basses émissions/modifer le parc</t>
  </si>
  <si>
    <t xml:space="preserve"> essence</t>
  </si>
  <si>
    <t>base carbone (1)</t>
  </si>
  <si>
    <t xml:space="preserve"> diesel</t>
  </si>
  <si>
    <t>dito</t>
  </si>
  <si>
    <t xml:space="preserve"> hybride</t>
  </si>
  <si>
    <t xml:space="preserve"> électrique</t>
  </si>
  <si>
    <t>sous-total</t>
  </si>
  <si>
    <t>Pour l'estimation de la tonne-km, évaluer la charge moyenne transportée à l'année, par défaut, 1,5 t</t>
  </si>
  <si>
    <t>Véhicules utilitaires &lt; 3,5 tonnes</t>
  </si>
  <si>
    <t>t.km</t>
  </si>
  <si>
    <t>kgCO2e/t.km</t>
  </si>
  <si>
    <t>III- Emissions d’utilisation des  produits (1)</t>
    <phoneticPr fontId="4" type="noConversion"/>
  </si>
  <si>
    <t>sous-total</t>
    <phoneticPr fontId="4" type="noConversion"/>
  </si>
  <si>
    <t>énergies d'utilisation</t>
    <phoneticPr fontId="4" type="noConversion"/>
  </si>
  <si>
    <t xml:space="preserve">sous-total énergies d'utilisation </t>
    <phoneticPr fontId="4" type="noConversion"/>
  </si>
  <si>
    <t>TCO2e/kEuros CA</t>
    <phoneticPr fontId="4" type="noConversion"/>
  </si>
  <si>
    <t>9 à 15 ans</t>
    <phoneticPr fontId="4" type="noConversion"/>
  </si>
  <si>
    <t xml:space="preserve">Faire émerger des personnes référentes par grands postes (ou groupes de grands postes) : </t>
    <phoneticPr fontId="4" type="noConversion"/>
  </si>
  <si>
    <t xml:space="preserve">                         personnel, achats, immobilisations brutes, bâtiments, consommations d'énergies, énergies d'utilisation des produits</t>
    <phoneticPr fontId="4" type="noConversion"/>
  </si>
  <si>
    <t>Etablir progressivement une vision collective des enjeux et créer de l'intelligence collective climat/économie/bien-être</t>
    <phoneticPr fontId="4" type="noConversion"/>
  </si>
  <si>
    <t>EMISSIONS/UNITE</t>
    <phoneticPr fontId="4" type="noConversion"/>
  </si>
  <si>
    <t>A partir du sous-détail initial, rechercher les émissions par unités physiques adaptées à votre type d'entreprise pour préciser vos lignes d'émissions; exemple les achats par grands types.</t>
    <phoneticPr fontId="4" type="noConversion"/>
  </si>
  <si>
    <t xml:space="preserve">travailler les process et les déchets; éviter (coût global), réutiliser, recycler, traiter </t>
    <phoneticPr fontId="4" type="noConversion"/>
  </si>
  <si>
    <t>II- Emissions de la valeur ajoutée (brute, hors impôts et subventions)</t>
    <phoneticPr fontId="4" type="noConversion"/>
  </si>
  <si>
    <t>(1) regroupements et arrondis Agirlocal</t>
    <phoneticPr fontId="4" type="noConversion"/>
  </si>
  <si>
    <t>sous-total voitures</t>
    <phoneticPr fontId="4" type="noConversion"/>
  </si>
  <si>
    <t>sous-total VUL</t>
    <phoneticPr fontId="4" type="noConversion"/>
  </si>
  <si>
    <t>sous-total camions</t>
    <phoneticPr fontId="4" type="noConversion"/>
  </si>
  <si>
    <t>sous-total autobus</t>
    <phoneticPr fontId="4" type="noConversion"/>
  </si>
  <si>
    <t>privilégier l'utilisation des véhicules basses émissions/modifer le parc</t>
    <phoneticPr fontId="4" type="noConversion"/>
  </si>
  <si>
    <t>TCO2e/kEurosVAB hors I&amp;S</t>
    <phoneticPr fontId="4" type="noConversion"/>
  </si>
  <si>
    <t>Sources émissions par unité</t>
    <phoneticPr fontId="4" type="noConversion"/>
  </si>
  <si>
    <t>Cadres</t>
    <phoneticPr fontId="4" type="noConversion"/>
  </si>
  <si>
    <t>Cadres Supérieurs et Dirigeants</t>
    <phoneticPr fontId="4" type="noConversion"/>
  </si>
  <si>
    <t>Voir d'aboutir à la création d'une coopérative carbone créant un écosystème local porteur de développements économiques.</t>
    <phoneticPr fontId="4" type="noConversion"/>
  </si>
  <si>
    <t xml:space="preserve">Sources principales : Insee, eurostat, base carbone Ademe ainsi que données et tableurs Agirlocal issus. Exemple: tableur carbone émissions Ouvriers-Employés/Cadres/Cadres Supérieurs et dirigeants </t>
    <phoneticPr fontId="4" type="noConversion"/>
  </si>
  <si>
    <t>L'utilisation du ratio kCO2e économisé par euro investi (en coût global) ou dépensé permet de comparer les actions entre-elles. Certaines actions ne coûtent rien.</t>
    <phoneticPr fontId="4" type="noConversion"/>
  </si>
  <si>
    <t>Ce tableur n'est pas un bilan carbone au sens réglementaire du terme, qui demande plus de temps et d'argent.</t>
    <phoneticPr fontId="4" type="noConversion"/>
  </si>
  <si>
    <t xml:space="preserve"> L'intérêt supplémentaire étant alors de vendre des crédits carbone certifiés. </t>
    <phoneticPr fontId="4" type="noConversion"/>
  </si>
  <si>
    <t>Montant total des consommations intermédiaires</t>
    <phoneticPr fontId="4" type="noConversion"/>
  </si>
  <si>
    <t>Les lignes surlignées en vert suggèrent des actions.</t>
    <phoneticPr fontId="4" type="noConversion"/>
  </si>
  <si>
    <t xml:space="preserve"> Le tableur est donc conçu pour vous permettre d'identifier les principaux postes d'émissions de l'entreprise et fixer leurs ordres de grandeur.  </t>
    <phoneticPr fontId="4" type="noConversion"/>
  </si>
  <si>
    <t>Simple, il demande peu de temps pour fournir les données, la plupart comptables.</t>
    <phoneticPr fontId="4" type="noConversion"/>
  </si>
  <si>
    <t xml:space="preserve"> En rendant familiers les connaissances et savoir-faire nécessaires, il éclaire de ce que chacun peut faire à son niveau.</t>
    <phoneticPr fontId="4" type="noConversion"/>
  </si>
  <si>
    <t>DEMARCHE : COMPTER CARBONE ET AGIR</t>
    <phoneticPr fontId="4" type="noConversion"/>
  </si>
  <si>
    <t>DESIGNER UN-E CHEF-FE DE PROJET POUR PILOTER LA DEMARCHE</t>
    <phoneticPr fontId="4" type="noConversion"/>
  </si>
  <si>
    <r>
      <rPr>
        <b/>
        <sz val="14"/>
        <rFont val="Verdana"/>
        <family val="2"/>
      </rPr>
      <t>Commencer</t>
    </r>
    <r>
      <rPr>
        <sz val="14"/>
        <rFont val="Verdana"/>
        <family val="2"/>
      </rPr>
      <t xml:space="preserve"> par les réductions d'émissions les plus faciles, les moins chères, les plus efficaces à décider : elles sont motivantes.</t>
    </r>
    <phoneticPr fontId="4" type="noConversion"/>
  </si>
  <si>
    <t xml:space="preserve">Pour le dirigeant et ses salariés, sa principale valeur ajoutée est de donner les clés pour s'emparer des enjeux climatique ; </t>
  </si>
  <si>
    <t>Ce qui permet de choisir les actions les plus efficaces, les plus faciles, les moins chères, celles qui rapportent le plus;</t>
  </si>
  <si>
    <t>Avec les co-bénéfices significatifs sur les coûts, la santé et l’emploi, et donc sur la compétitivité, l’absentéisme, le développement économique local.</t>
  </si>
  <si>
    <t>Relié informatiquement à rien, ce tableur préserve votre souveraineté : confidentialité des comptes, du bilan, des résultats du calcul, liberté de conservation des données sans payer, liberté d’utilisation de l’outil à long terme.</t>
  </si>
  <si>
    <t>KgCO2e/km</t>
  </si>
  <si>
    <t>KgCO2e/véhicule.km</t>
  </si>
  <si>
    <t>TCO2e</t>
  </si>
  <si>
    <t>sous-total machines et bâtiments</t>
  </si>
  <si>
    <t>Consommation de capital totale de l'année (yc machines et bâtiments)</t>
  </si>
  <si>
    <t xml:space="preserve"> Pour les machines et véhicules, à partir des immobilisations brutes, sur la durée d'amortissement physique moyenne, en années. Par défaut, prendre la consommation en capital</t>
  </si>
  <si>
    <t xml:space="preserve">Pour les bâtiments et les rénovations lourdes, les émissions calculées à partir des m2 loués ou achetés sont "amorties" sur 15 ans, cote mal taillée entre le clos-couvert ( 30 ans), les équipements techniques (15 ans) et du reste du second œuvre (7 ans) </t>
  </si>
  <si>
    <t>Consommation de capital identifiée</t>
  </si>
  <si>
    <t>Solde valeur ajoutée brute (hors personnel et consommation de capital)</t>
  </si>
  <si>
    <t>TCO2e/kEurosVAB hors I&amp;S</t>
  </si>
  <si>
    <t>Valeur ajoutée brute totale de l'entreprise</t>
  </si>
  <si>
    <t>L'évaluation des autres se fait exclusivement avec des données comptables existantes</t>
  </si>
  <si>
    <t>Pour limiter le recueil de données, le calcul des émissions est effectué dans les 3 grands domaines de décision de l'entreprise: consommations intermédiaires, valeur ajoutée et produits-services vendus</t>
  </si>
  <si>
    <t>Ce qui permet dans ces 3 domaines de ne recueillir que le détail des données physiques (comme le kWh) ou financières (comme les euros des amortissements) des facteurs générant le plus d'émissions.</t>
  </si>
  <si>
    <t>Les résultats ainsi classés permettent de rapprocher le coût réel d'un achat ou d'un investissement en euros avec le coût réel en CO2e</t>
  </si>
  <si>
    <t xml:space="preserve"> NB-1 la Tonne CO2e met en équivalence les 7 gaz à effet de serre en ramenant leur effet de serre (pouvoir de réchauffement global) à celui du CO2à la façon des monnaies nationales ramenées à la monnaie dominante, le dollar</t>
  </si>
  <si>
    <t xml:space="preserve">NB-2 le coût global d'un investissement est la somme du coût de l'investissement et du coût de fonctionnement dans la durée de vie de l'investissement </t>
  </si>
  <si>
    <t xml:space="preserve">Les actions à engager pour économiser du CO2e peuvent être alors chiffrées et leur potentiel mis en regard de ceux du tableur de l'entreprise. </t>
  </si>
  <si>
    <t>émissions des énergies grises de fabrication des produit et services</t>
  </si>
  <si>
    <t>évalué sur 2 ans d'amortissement moyen</t>
  </si>
  <si>
    <t>évalué sur 6,5 ans d'amortissement moyen</t>
  </si>
  <si>
    <t>évalué sur 12 ans d'amortissement moyen</t>
  </si>
  <si>
    <t xml:space="preserve">N'oubliez pas de coopérer, avec votre fédération d'entreprise en particulier, </t>
  </si>
  <si>
    <t xml:space="preserve">de co-construire la démarche Agirlocal, d'envoyer au jury Agirlocal les solutions les plus efficaces que vous avez mises au point, en interne et avec des bureaux d'étude  </t>
  </si>
  <si>
    <t>CONSTRUIRE ET TENIR UN TABLEAU DE BORD EUROS-QUANTITES PHYSIQUES-CARBONE PAR LIGNES, PROGRESSIVEMENT DETAILLE</t>
  </si>
  <si>
    <t xml:space="preserve">L'intérêt est de vous construire une stratégie, opérationnelle, pilotée. En mesurant vos économies réalisées en regard de  vos émissions prévisionnelles. </t>
  </si>
  <si>
    <t xml:space="preserve">Lorsque le tableur fédéral est suffisamment customisé pour être affiché sur le site de votre fédération, envoyez l'adresse à Agirlocal, pour partage. </t>
  </si>
  <si>
    <t>MERCI</t>
  </si>
  <si>
    <t>dont consommations d'énergies ci-dessus (bâtiments, machines, transports)</t>
  </si>
  <si>
    <t xml:space="preserve">  2024-09-10 ; Version alpha; 20251020 Version alpha-b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</si>
</sst>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7" x14ac:knownFonts="1">
    <font>
      <sz val="10"/>
      <name val="Verdana"/>
    </font>
    <font>
      <b/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20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sz val="14"/>
      <name val="Verdana"/>
      <family val="2"/>
    </font>
    <font>
      <sz val="12"/>
      <name val="Cambria"/>
      <family val="1"/>
    </font>
    <font>
      <u/>
      <sz val="12"/>
      <color indexed="12"/>
      <name val="Verdana"/>
      <family val="2"/>
    </font>
    <font>
      <u/>
      <sz val="10"/>
      <color indexed="12"/>
      <name val="Verdana"/>
      <family val="2"/>
    </font>
    <font>
      <sz val="12"/>
      <color indexed="8"/>
      <name val="Verdana"/>
      <family val="2"/>
    </font>
    <font>
      <sz val="14"/>
      <name val="Verdana"/>
      <family val="2"/>
    </font>
    <font>
      <sz val="20"/>
      <name val="Cambria"/>
      <family val="1"/>
    </font>
    <font>
      <b/>
      <sz val="18"/>
      <name val="Verdana"/>
      <family val="2"/>
    </font>
    <font>
      <sz val="12"/>
      <color rgb="FF00000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5">
    <xf numFmtId="0" fontId="0" fillId="0" borderId="0" xfId="0"/>
    <xf numFmtId="0" fontId="5" fillId="0" borderId="0" xfId="0" applyFont="1"/>
    <xf numFmtId="0" fontId="6" fillId="0" borderId="0" xfId="0" applyFont="1"/>
    <xf numFmtId="0" fontId="6" fillId="4" borderId="0" xfId="0" applyFont="1" applyFill="1"/>
    <xf numFmtId="0" fontId="6" fillId="3" borderId="0" xfId="0" applyFont="1" applyFill="1"/>
    <xf numFmtId="0" fontId="6" fillId="2" borderId="0" xfId="0" applyFont="1" applyFill="1"/>
    <xf numFmtId="0" fontId="0" fillId="2" borderId="0" xfId="0" applyFill="1"/>
    <xf numFmtId="0" fontId="6" fillId="5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6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2" fontId="6" fillId="0" borderId="0" xfId="0" applyNumberFormat="1" applyFont="1" applyAlignment="1">
      <alignment horizontal="center"/>
    </xf>
    <xf numFmtId="0" fontId="9" fillId="0" borderId="0" xfId="0" applyFont="1" applyAlignment="1">
      <alignment vertical="top" wrapText="1"/>
    </xf>
    <xf numFmtId="0" fontId="6" fillId="5" borderId="0" xfId="0" applyFont="1" applyFill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7" borderId="0" xfId="0" applyFill="1"/>
    <xf numFmtId="0" fontId="10" fillId="0" borderId="0" xfId="1" applyFont="1"/>
    <xf numFmtId="0" fontId="0" fillId="8" borderId="0" xfId="0" applyFill="1"/>
    <xf numFmtId="0" fontId="13" fillId="0" borderId="0" xfId="0" applyFont="1"/>
    <xf numFmtId="0" fontId="9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/>
    <xf numFmtId="0" fontId="5" fillId="2" borderId="0" xfId="0" applyFont="1" applyFill="1"/>
    <xf numFmtId="0" fontId="14" fillId="2" borderId="0" xfId="0" applyFont="1" applyFill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7" fillId="2" borderId="0" xfId="0" applyFont="1" applyFill="1"/>
    <xf numFmtId="0" fontId="13" fillId="2" borderId="0" xfId="0" applyFont="1" applyFill="1"/>
    <xf numFmtId="0" fontId="6" fillId="6" borderId="0" xfId="0" applyFont="1" applyFill="1"/>
    <xf numFmtId="0" fontId="8" fillId="6" borderId="0" xfId="0" applyFont="1" applyFill="1"/>
    <xf numFmtId="0" fontId="12" fillId="6" borderId="0" xfId="0" applyFont="1" applyFill="1"/>
    <xf numFmtId="0" fontId="6" fillId="3" borderId="0" xfId="0" applyFont="1" applyFill="1" applyAlignment="1">
      <alignment vertical="top" wrapText="1"/>
    </xf>
    <xf numFmtId="0" fontId="0" fillId="3" borderId="0" xfId="0" applyFill="1" applyAlignment="1">
      <alignment horizontal="center"/>
    </xf>
    <xf numFmtId="164" fontId="6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" fontId="6" fillId="0" borderId="0" xfId="0" applyNumberFormat="1" applyFont="1" applyAlignment="1">
      <alignment horizontal="center" vertical="top" wrapText="1"/>
    </xf>
    <xf numFmtId="0" fontId="0" fillId="3" borderId="0" xfId="0" applyFill="1"/>
    <xf numFmtId="164" fontId="6" fillId="3" borderId="0" xfId="0" applyNumberFormat="1" applyFont="1" applyFill="1" applyAlignment="1">
      <alignment horizontal="center"/>
    </xf>
    <xf numFmtId="1" fontId="6" fillId="3" borderId="0" xfId="0" applyNumberFormat="1" applyFont="1" applyFill="1" applyAlignment="1">
      <alignment horizontal="center" vertical="top" wrapText="1"/>
    </xf>
    <xf numFmtId="0" fontId="6" fillId="7" borderId="0" xfId="0" applyFont="1" applyFill="1" applyAlignment="1">
      <alignment vertical="top" wrapText="1"/>
    </xf>
    <xf numFmtId="164" fontId="6" fillId="7" borderId="0" xfId="0" applyNumberFormat="1" applyFont="1" applyFill="1" applyAlignment="1">
      <alignment horizontal="center"/>
    </xf>
    <xf numFmtId="1" fontId="6" fillId="7" borderId="0" xfId="0" applyNumberFormat="1" applyFont="1" applyFill="1" applyAlignment="1">
      <alignment horizontal="center" vertical="top" wrapText="1"/>
    </xf>
    <xf numFmtId="1" fontId="6" fillId="7" borderId="0" xfId="0" applyNumberFormat="1" applyFont="1" applyFill="1" applyAlignment="1">
      <alignment horizontal="center"/>
    </xf>
    <xf numFmtId="0" fontId="15" fillId="7" borderId="0" xfId="0" applyFont="1" applyFill="1"/>
    <xf numFmtId="0" fontId="2" fillId="7" borderId="0" xfId="0" applyFont="1" applyFill="1"/>
    <xf numFmtId="0" fontId="9" fillId="7" borderId="0" xfId="0" applyFont="1" applyFill="1" applyAlignment="1">
      <alignment horizontal="center" vertical="top" wrapText="1"/>
    </xf>
    <xf numFmtId="1" fontId="9" fillId="7" borderId="0" xfId="0" applyNumberFormat="1" applyFont="1" applyFill="1" applyAlignment="1">
      <alignment horizontal="center" vertical="top" wrapText="1"/>
    </xf>
    <xf numFmtId="0" fontId="7" fillId="5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1" fillId="0" borderId="0" xfId="0" applyFont="1"/>
    <xf numFmtId="0" fontId="1" fillId="3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9" borderId="0" xfId="0" applyFont="1" applyFill="1" applyAlignment="1">
      <alignment horizontal="right"/>
    </xf>
    <xf numFmtId="165" fontId="6" fillId="0" borderId="0" xfId="0" applyNumberFormat="1" applyFont="1" applyAlignment="1">
      <alignment horizontal="center"/>
    </xf>
    <xf numFmtId="1" fontId="6" fillId="3" borderId="0" xfId="0" applyNumberFormat="1" applyFont="1" applyFill="1" applyAlignment="1">
      <alignment horizontal="center"/>
    </xf>
    <xf numFmtId="1" fontId="6" fillId="9" borderId="0" xfId="0" applyNumberFormat="1" applyFont="1" applyFill="1" applyAlignment="1">
      <alignment horizontal="center"/>
    </xf>
    <xf numFmtId="165" fontId="9" fillId="0" borderId="0" xfId="0" applyNumberFormat="1" applyFont="1" applyAlignment="1">
      <alignment horizontal="center" vertical="top" wrapText="1"/>
    </xf>
    <xf numFmtId="165" fontId="9" fillId="3" borderId="0" xfId="0" applyNumberFormat="1" applyFont="1" applyFill="1" applyAlignment="1">
      <alignment horizontal="center" vertical="top" wrapText="1"/>
    </xf>
    <xf numFmtId="165" fontId="6" fillId="3" borderId="0" xfId="0" applyNumberFormat="1" applyFont="1" applyFill="1" applyAlignment="1">
      <alignment horizontal="center" vertical="top" wrapText="1"/>
    </xf>
    <xf numFmtId="165" fontId="6" fillId="0" borderId="0" xfId="0" applyNumberFormat="1" applyFont="1" applyAlignment="1">
      <alignment horizontal="center" vertical="top" wrapText="1"/>
    </xf>
    <xf numFmtId="0" fontId="5" fillId="10" borderId="0" xfId="0" applyFont="1" applyFill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irlocal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6"/>
  <sheetViews>
    <sheetView tabSelected="1" workbookViewId="0">
      <selection activeCell="A2" sqref="A2"/>
    </sheetView>
  </sheetViews>
  <sheetFormatPr baseColWidth="10" defaultRowHeight="13" x14ac:dyDescent="0.15"/>
  <cols>
    <col min="1" max="1" width="75.33203125" customWidth="1"/>
    <col min="2" max="2" width="37" customWidth="1"/>
    <col min="3" max="3" width="32.5" customWidth="1"/>
    <col min="4" max="4" width="27.5" customWidth="1"/>
    <col min="5" max="5" width="26.33203125" customWidth="1"/>
    <col min="6" max="6" width="15.83203125" customWidth="1"/>
    <col min="7" max="7" width="53.83203125" customWidth="1"/>
    <col min="8" max="8" width="88.1640625" customWidth="1"/>
  </cols>
  <sheetData>
    <row r="1" spans="1:8" ht="25" x14ac:dyDescent="0.25">
      <c r="A1" s="1" t="s">
        <v>69</v>
      </c>
      <c r="B1" s="2"/>
      <c r="C1" s="2"/>
      <c r="D1" s="2"/>
      <c r="E1" s="2"/>
      <c r="F1" s="2"/>
      <c r="G1" s="2"/>
      <c r="H1" s="2"/>
    </row>
    <row r="2" spans="1:8" ht="16" x14ac:dyDescent="0.2">
      <c r="A2" s="2" t="s">
        <v>198</v>
      </c>
      <c r="B2" s="2"/>
      <c r="C2" s="2"/>
      <c r="D2" s="2"/>
      <c r="E2" s="2"/>
      <c r="F2" s="2"/>
      <c r="G2" s="2"/>
      <c r="H2" s="2"/>
    </row>
    <row r="3" spans="1:8" ht="16" x14ac:dyDescent="0.2">
      <c r="A3" s="2"/>
      <c r="B3" s="2"/>
      <c r="C3" s="2"/>
      <c r="D3" s="2"/>
      <c r="E3" s="2"/>
      <c r="F3" s="2"/>
      <c r="G3" s="2"/>
      <c r="H3" s="2"/>
    </row>
    <row r="4" spans="1:8" ht="16" x14ac:dyDescent="0.2">
      <c r="A4" s="2" t="s">
        <v>94</v>
      </c>
      <c r="B4" s="2"/>
      <c r="C4" s="2"/>
      <c r="D4" s="2"/>
      <c r="E4" s="2"/>
      <c r="F4" s="2"/>
      <c r="G4" s="2"/>
      <c r="H4" s="2"/>
    </row>
    <row r="5" spans="1:8" ht="16" x14ac:dyDescent="0.2">
      <c r="A5" s="2" t="s">
        <v>56</v>
      </c>
      <c r="B5" s="2"/>
      <c r="C5" s="2"/>
      <c r="D5" s="2"/>
      <c r="E5" s="2"/>
      <c r="F5" s="2"/>
      <c r="G5" s="2"/>
      <c r="H5" s="2"/>
    </row>
    <row r="6" spans="1:8" ht="16" x14ac:dyDescent="0.2">
      <c r="A6" s="2" t="s">
        <v>57</v>
      </c>
      <c r="B6" s="2"/>
      <c r="C6" s="2"/>
      <c r="D6" s="2"/>
      <c r="E6" s="2"/>
      <c r="F6" s="2"/>
      <c r="G6" s="2"/>
      <c r="H6" s="2"/>
    </row>
    <row r="7" spans="1:8" ht="16" x14ac:dyDescent="0.2">
      <c r="A7" s="64" t="s">
        <v>168</v>
      </c>
      <c r="B7" s="2"/>
      <c r="C7" s="2"/>
      <c r="D7" s="2"/>
      <c r="E7" s="2"/>
      <c r="F7" s="2"/>
      <c r="G7" s="2"/>
      <c r="H7" s="2"/>
    </row>
    <row r="8" spans="1:8" ht="16" x14ac:dyDescent="0.2">
      <c r="A8" s="64"/>
      <c r="B8" s="2"/>
      <c r="C8" s="2"/>
      <c r="D8" s="2"/>
      <c r="E8" s="2"/>
      <c r="F8" s="2"/>
      <c r="G8" s="2"/>
      <c r="H8" s="2"/>
    </row>
    <row r="9" spans="1:8" ht="16" x14ac:dyDescent="0.2">
      <c r="A9" s="2" t="s">
        <v>159</v>
      </c>
      <c r="B9" s="2"/>
      <c r="C9" s="2"/>
      <c r="D9" s="2"/>
      <c r="E9" s="2"/>
      <c r="F9" s="2"/>
      <c r="G9" s="2"/>
      <c r="H9" s="2"/>
    </row>
    <row r="10" spans="1:8" ht="16" x14ac:dyDescent="0.2">
      <c r="A10" s="2" t="s">
        <v>160</v>
      </c>
      <c r="B10" s="2"/>
      <c r="C10" s="2"/>
      <c r="D10" s="2"/>
      <c r="E10" s="2"/>
      <c r="F10" s="2"/>
      <c r="G10" s="2"/>
      <c r="H10" s="2"/>
    </row>
    <row r="11" spans="1:8" ht="16" x14ac:dyDescent="0.2">
      <c r="A11" s="2" t="s">
        <v>165</v>
      </c>
      <c r="B11" s="2"/>
      <c r="C11" s="2"/>
      <c r="D11" s="2"/>
      <c r="E11" s="2"/>
      <c r="F11" s="2"/>
      <c r="G11" s="2"/>
      <c r="H11" s="2"/>
    </row>
    <row r="12" spans="1:8" ht="16" x14ac:dyDescent="0.2">
      <c r="A12" s="2" t="s">
        <v>161</v>
      </c>
      <c r="B12" s="2"/>
      <c r="C12" s="2"/>
      <c r="D12" s="2"/>
      <c r="E12" s="2"/>
      <c r="F12" s="2"/>
      <c r="G12" s="2"/>
      <c r="H12" s="2"/>
    </row>
    <row r="13" spans="1:8" ht="16" x14ac:dyDescent="0.2">
      <c r="A13" s="2" t="s">
        <v>167</v>
      </c>
      <c r="B13" s="2"/>
      <c r="C13" s="2"/>
      <c r="D13" s="2"/>
      <c r="E13" s="2"/>
      <c r="F13" s="2"/>
      <c r="G13" s="2"/>
      <c r="H13" s="2"/>
    </row>
    <row r="14" spans="1:8" ht="16" x14ac:dyDescent="0.2">
      <c r="A14" s="2"/>
      <c r="B14" s="2"/>
      <c r="C14" s="2"/>
      <c r="D14" s="2"/>
      <c r="E14" s="2"/>
      <c r="F14" s="2"/>
      <c r="G14" s="2"/>
      <c r="H14" s="2"/>
    </row>
    <row r="15" spans="1:8" ht="16" x14ac:dyDescent="0.2">
      <c r="A15" s="2" t="s">
        <v>181</v>
      </c>
      <c r="B15" s="2"/>
      <c r="C15" s="2"/>
      <c r="D15" s="2"/>
      <c r="E15" s="2"/>
      <c r="F15" s="2"/>
      <c r="G15" s="2"/>
      <c r="H15" s="2"/>
    </row>
    <row r="16" spans="1:8" ht="16" x14ac:dyDescent="0.2">
      <c r="A16" s="2" t="s">
        <v>182</v>
      </c>
      <c r="B16" s="2"/>
      <c r="C16" s="2"/>
      <c r="D16" s="2"/>
      <c r="E16" s="2"/>
      <c r="F16" s="2"/>
      <c r="G16" s="2"/>
      <c r="H16" s="2"/>
    </row>
    <row r="17" spans="1:8" ht="16" x14ac:dyDescent="0.2">
      <c r="A17" s="2" t="s">
        <v>180</v>
      </c>
      <c r="B17" s="2"/>
      <c r="C17" s="2"/>
      <c r="D17" s="2"/>
      <c r="E17" s="2"/>
      <c r="F17" s="2"/>
      <c r="G17" s="2"/>
      <c r="H17" s="2"/>
    </row>
    <row r="18" spans="1:8" ht="16" x14ac:dyDescent="0.2">
      <c r="B18" s="2"/>
      <c r="C18" s="2"/>
      <c r="D18" s="2"/>
      <c r="E18" s="2"/>
      <c r="F18" s="2"/>
      <c r="G18" s="2"/>
      <c r="H18" s="2"/>
    </row>
    <row r="19" spans="1:8" ht="16" x14ac:dyDescent="0.2">
      <c r="A19" s="2" t="s">
        <v>183</v>
      </c>
      <c r="B19" s="2"/>
      <c r="C19" s="2"/>
      <c r="D19" s="2"/>
      <c r="E19" s="2"/>
      <c r="F19" s="2"/>
      <c r="G19" s="2"/>
      <c r="H19" s="2"/>
    </row>
    <row r="20" spans="1:8" ht="16" x14ac:dyDescent="0.2">
      <c r="A20" s="2" t="s">
        <v>186</v>
      </c>
      <c r="B20" s="2"/>
      <c r="C20" s="2"/>
      <c r="D20" s="2"/>
      <c r="F20" s="2"/>
      <c r="G20" s="2"/>
    </row>
    <row r="21" spans="1:8" ht="16" x14ac:dyDescent="0.2">
      <c r="A21" s="2" t="s">
        <v>184</v>
      </c>
      <c r="B21" s="2"/>
      <c r="C21" s="2"/>
      <c r="D21" s="2"/>
      <c r="F21" s="2"/>
      <c r="G21" s="2"/>
    </row>
    <row r="22" spans="1:8" ht="16" x14ac:dyDescent="0.2">
      <c r="A22" s="2" t="s">
        <v>154</v>
      </c>
      <c r="B22" s="2"/>
      <c r="C22" s="2"/>
      <c r="D22" s="2"/>
      <c r="F22" s="2"/>
      <c r="G22" s="2"/>
    </row>
    <row r="23" spans="1:8" ht="16" x14ac:dyDescent="0.2">
      <c r="A23" s="2" t="s">
        <v>166</v>
      </c>
      <c r="B23" s="2"/>
      <c r="C23" s="2"/>
      <c r="F23" s="2"/>
      <c r="G23" s="2"/>
    </row>
    <row r="24" spans="1:8" ht="16" x14ac:dyDescent="0.2">
      <c r="A24" s="2" t="s">
        <v>185</v>
      </c>
      <c r="B24" s="2"/>
      <c r="C24" s="2"/>
      <c r="D24" s="2"/>
      <c r="E24" s="2"/>
      <c r="F24" s="2"/>
      <c r="G24" s="2"/>
      <c r="H24" s="2"/>
    </row>
    <row r="25" spans="1:8" ht="16" x14ac:dyDescent="0.2">
      <c r="B25" s="2"/>
      <c r="C25" s="2"/>
      <c r="D25" s="2"/>
      <c r="E25" s="2"/>
      <c r="F25" s="2"/>
      <c r="G25" s="2"/>
      <c r="H25" s="2"/>
    </row>
    <row r="26" spans="1:8" ht="16" x14ac:dyDescent="0.2">
      <c r="A26" s="2" t="s">
        <v>155</v>
      </c>
      <c r="B26" s="2"/>
      <c r="C26" s="2"/>
      <c r="D26" s="2"/>
      <c r="E26" s="2"/>
      <c r="F26" s="2"/>
      <c r="G26" s="2"/>
      <c r="H26" s="2"/>
    </row>
    <row r="27" spans="1:8" ht="16" x14ac:dyDescent="0.2">
      <c r="A27" s="2" t="s">
        <v>156</v>
      </c>
      <c r="B27" s="2"/>
      <c r="C27" s="2"/>
      <c r="D27" s="2"/>
      <c r="E27" s="2"/>
      <c r="F27" s="2"/>
      <c r="G27" s="2"/>
      <c r="H27" s="2"/>
    </row>
    <row r="28" spans="1:8" ht="16" x14ac:dyDescent="0.2">
      <c r="A28" s="2" t="s">
        <v>152</v>
      </c>
      <c r="B28" s="2"/>
      <c r="C28" s="2"/>
      <c r="D28" s="2"/>
      <c r="E28" s="2"/>
      <c r="F28" s="2"/>
      <c r="G28" s="2"/>
      <c r="H28" s="2"/>
    </row>
    <row r="29" spans="1:8" ht="16" x14ac:dyDescent="0.2">
      <c r="A29" s="2"/>
      <c r="B29" s="2"/>
      <c r="C29" s="2"/>
      <c r="D29" s="2"/>
      <c r="E29" s="2"/>
      <c r="F29" s="2"/>
      <c r="G29" s="2"/>
      <c r="H29" s="2"/>
    </row>
    <row r="30" spans="1:8" ht="16" x14ac:dyDescent="0.2">
      <c r="A30" s="37" t="s">
        <v>153</v>
      </c>
      <c r="B30" s="37"/>
      <c r="C30" s="37"/>
      <c r="D30" s="37"/>
      <c r="E30" s="37"/>
      <c r="F30" s="2"/>
      <c r="G30" s="2"/>
      <c r="H30" s="2"/>
    </row>
    <row r="31" spans="1:8" ht="16" x14ac:dyDescent="0.2">
      <c r="A31" s="2"/>
      <c r="B31" s="2"/>
      <c r="C31" s="2"/>
      <c r="D31" s="2"/>
      <c r="E31" s="2"/>
      <c r="F31" s="2"/>
      <c r="G31" s="2"/>
      <c r="H31" s="2"/>
    </row>
    <row r="32" spans="1:8" ht="16" x14ac:dyDescent="0.2">
      <c r="A32" s="2" t="s">
        <v>96</v>
      </c>
      <c r="B32" s="2"/>
      <c r="C32" s="2"/>
      <c r="D32" s="2"/>
      <c r="E32" s="2"/>
      <c r="F32" s="2"/>
      <c r="G32" s="2"/>
      <c r="H32" s="2"/>
    </row>
    <row r="33" spans="1:8" ht="16" x14ac:dyDescent="0.2">
      <c r="A33" s="3" t="s">
        <v>97</v>
      </c>
      <c r="B33" s="3"/>
      <c r="C33" s="3"/>
      <c r="D33" s="3"/>
      <c r="E33" s="2"/>
      <c r="F33" s="2"/>
      <c r="G33" s="2"/>
      <c r="H33" s="2"/>
    </row>
    <row r="34" spans="1:8" ht="16" x14ac:dyDescent="0.2">
      <c r="A34" s="4" t="s">
        <v>98</v>
      </c>
      <c r="B34" s="2"/>
      <c r="C34" s="2"/>
      <c r="D34" s="2"/>
      <c r="E34" s="2"/>
      <c r="F34" s="2"/>
      <c r="G34" s="2"/>
      <c r="H34" s="2"/>
    </row>
    <row r="35" spans="1:8" ht="16" x14ac:dyDescent="0.2">
      <c r="A35" s="5" t="s">
        <v>158</v>
      </c>
      <c r="B35" s="6"/>
      <c r="C35" s="6"/>
    </row>
    <row r="36" spans="1:8" ht="16" x14ac:dyDescent="0.2">
      <c r="A36" s="5" t="s">
        <v>93</v>
      </c>
      <c r="B36" s="5"/>
      <c r="C36" s="5"/>
      <c r="D36" s="2"/>
      <c r="E36" s="2"/>
      <c r="F36" s="2"/>
      <c r="G36" s="2"/>
      <c r="H36" s="2"/>
    </row>
    <row r="37" spans="1:8" ht="16" x14ac:dyDescent="0.2">
      <c r="A37" s="2"/>
      <c r="B37" s="2"/>
      <c r="C37" s="2"/>
      <c r="D37" s="2"/>
      <c r="E37" s="2"/>
      <c r="F37" s="2"/>
      <c r="G37" s="2"/>
      <c r="H37" s="2"/>
    </row>
    <row r="38" spans="1:8" ht="16" x14ac:dyDescent="0.2">
      <c r="A38" s="2" t="s">
        <v>43</v>
      </c>
      <c r="B38" s="2"/>
      <c r="C38" s="58" t="s">
        <v>99</v>
      </c>
      <c r="D38" s="59" t="s">
        <v>138</v>
      </c>
      <c r="E38" s="8" t="s">
        <v>100</v>
      </c>
      <c r="F38" s="2"/>
      <c r="G38" s="37" t="s">
        <v>149</v>
      </c>
      <c r="H38" s="9" t="s">
        <v>101</v>
      </c>
    </row>
    <row r="39" spans="1:8" ht="16" x14ac:dyDescent="0.2">
      <c r="A39" s="2"/>
      <c r="B39" s="2"/>
      <c r="C39" s="10"/>
      <c r="D39" s="10"/>
      <c r="E39" s="11" t="s">
        <v>102</v>
      </c>
      <c r="F39" s="2"/>
      <c r="G39" s="2"/>
      <c r="H39" s="2"/>
    </row>
    <row r="40" spans="1:8" ht="18" x14ac:dyDescent="0.2">
      <c r="A40" s="12" t="s">
        <v>61</v>
      </c>
      <c r="B40" s="2"/>
      <c r="C40" s="10"/>
      <c r="D40" s="10"/>
      <c r="E40" s="10"/>
      <c r="F40" s="2"/>
      <c r="G40" s="2"/>
      <c r="H40" s="2"/>
    </row>
    <row r="41" spans="1:8" ht="18" x14ac:dyDescent="0.2">
      <c r="A41" s="12"/>
      <c r="B41" s="2"/>
      <c r="D41" s="10"/>
      <c r="E41" s="10"/>
      <c r="F41" s="2"/>
      <c r="G41" s="2"/>
      <c r="H41" s="2"/>
    </row>
    <row r="42" spans="1:8" ht="16" x14ac:dyDescent="0.2">
      <c r="A42" s="13" t="s">
        <v>40</v>
      </c>
      <c r="B42" s="14"/>
      <c r="E42" s="10"/>
      <c r="F42" s="2"/>
      <c r="G42" s="2"/>
      <c r="H42" s="2"/>
    </row>
    <row r="43" spans="1:8" ht="16" x14ac:dyDescent="0.2">
      <c r="A43" s="60" t="s">
        <v>39</v>
      </c>
      <c r="B43" s="14"/>
      <c r="C43" s="15"/>
      <c r="D43" s="10"/>
      <c r="E43" s="10"/>
      <c r="F43" s="2"/>
      <c r="G43" s="2"/>
      <c r="H43" s="2"/>
    </row>
    <row r="44" spans="1:8" ht="17" x14ac:dyDescent="0.2">
      <c r="B44" s="14"/>
      <c r="C44" s="15" t="s">
        <v>62</v>
      </c>
      <c r="D44" s="10" t="s">
        <v>63</v>
      </c>
      <c r="E44" s="10"/>
      <c r="F44" s="2"/>
      <c r="G44" s="2"/>
      <c r="H44" s="2"/>
    </row>
    <row r="45" spans="1:8" ht="17" x14ac:dyDescent="0.2">
      <c r="A45" s="14" t="s">
        <v>64</v>
      </c>
      <c r="C45" s="7">
        <v>0</v>
      </c>
      <c r="D45" s="10">
        <v>0.18</v>
      </c>
      <c r="E45" s="10">
        <f t="shared" ref="E45" si="0">C45*D45/1000</f>
        <v>0</v>
      </c>
      <c r="F45" s="2"/>
      <c r="G45" s="37" t="s">
        <v>65</v>
      </c>
      <c r="H45" s="5" t="s">
        <v>66</v>
      </c>
    </row>
    <row r="46" spans="1:8" ht="17" x14ac:dyDescent="0.2">
      <c r="A46" s="14" t="s">
        <v>67</v>
      </c>
      <c r="B46" s="14"/>
      <c r="C46" s="7">
        <v>0</v>
      </c>
      <c r="D46" s="10"/>
      <c r="E46" s="10"/>
      <c r="F46" s="2"/>
      <c r="G46" s="2"/>
      <c r="H46" s="2"/>
    </row>
    <row r="47" spans="1:8" ht="17" x14ac:dyDescent="0.2">
      <c r="A47" s="14" t="s">
        <v>68</v>
      </c>
      <c r="B47" s="14"/>
      <c r="C47" s="7">
        <v>0</v>
      </c>
      <c r="D47" s="10">
        <v>0.24</v>
      </c>
      <c r="E47" s="10">
        <f>C47*D47/1000</f>
        <v>0</v>
      </c>
      <c r="F47" s="2"/>
      <c r="G47" s="37" t="s">
        <v>109</v>
      </c>
      <c r="H47" s="5" t="s">
        <v>110</v>
      </c>
    </row>
    <row r="48" spans="1:8" ht="17" x14ac:dyDescent="0.2">
      <c r="A48" s="14" t="s">
        <v>67</v>
      </c>
      <c r="B48" s="14"/>
      <c r="C48" s="7">
        <v>0</v>
      </c>
      <c r="D48" s="10"/>
      <c r="E48" s="10"/>
      <c r="F48" s="2"/>
      <c r="G48" s="2"/>
      <c r="H48" s="2"/>
    </row>
    <row r="49" spans="1:8" ht="16" x14ac:dyDescent="0.2">
      <c r="A49" s="14"/>
      <c r="B49" s="14"/>
      <c r="C49" s="10"/>
      <c r="D49" s="10"/>
      <c r="E49" s="10"/>
      <c r="F49" s="2"/>
      <c r="G49" s="2"/>
      <c r="H49" s="2"/>
    </row>
    <row r="50" spans="1:8" ht="16" x14ac:dyDescent="0.2">
      <c r="B50" s="14"/>
      <c r="C50" s="10" t="s">
        <v>111</v>
      </c>
      <c r="D50" s="10" t="s">
        <v>112</v>
      </c>
      <c r="E50" s="10"/>
      <c r="F50" s="2"/>
      <c r="G50" s="2"/>
      <c r="H50" s="2"/>
    </row>
    <row r="51" spans="1:8" ht="17" x14ac:dyDescent="0.2">
      <c r="A51" s="14" t="s">
        <v>113</v>
      </c>
      <c r="C51" s="7">
        <v>0</v>
      </c>
      <c r="D51" s="10">
        <v>3.25</v>
      </c>
      <c r="E51" s="10">
        <f>C51*D51/1000</f>
        <v>0</v>
      </c>
      <c r="F51" s="2"/>
      <c r="G51" s="37" t="s">
        <v>109</v>
      </c>
      <c r="H51" s="5" t="s">
        <v>114</v>
      </c>
    </row>
    <row r="52" spans="1:8" ht="17" x14ac:dyDescent="0.2">
      <c r="A52" s="14" t="s">
        <v>67</v>
      </c>
      <c r="C52" s="7">
        <v>0</v>
      </c>
      <c r="D52" s="10"/>
      <c r="E52" s="10"/>
      <c r="F52" s="2"/>
      <c r="G52" s="2"/>
      <c r="H52" s="2"/>
    </row>
    <row r="53" spans="1:8" ht="16" x14ac:dyDescent="0.2">
      <c r="A53" s="14"/>
      <c r="B53" s="61" t="s">
        <v>115</v>
      </c>
      <c r="C53" s="16"/>
      <c r="D53" s="16"/>
      <c r="E53" s="16">
        <f>E45+E47+E51</f>
        <v>0</v>
      </c>
      <c r="F53" s="4" t="s">
        <v>20</v>
      </c>
    </row>
    <row r="54" spans="1:8" ht="16" x14ac:dyDescent="0.2">
      <c r="A54" s="14"/>
      <c r="B54" s="14"/>
      <c r="C54" s="10"/>
      <c r="D54" s="10"/>
      <c r="E54" s="10"/>
      <c r="F54" s="2"/>
    </row>
    <row r="55" spans="1:8" ht="16" x14ac:dyDescent="0.2">
      <c r="A55" s="62" t="s">
        <v>41</v>
      </c>
      <c r="B55" s="14"/>
      <c r="C55" s="10"/>
      <c r="D55" s="10"/>
      <c r="E55" s="10"/>
      <c r="F55" s="2"/>
    </row>
    <row r="56" spans="1:8" ht="16" x14ac:dyDescent="0.2">
      <c r="A56" s="14"/>
      <c r="B56" s="14"/>
      <c r="C56" s="10"/>
      <c r="D56" s="10"/>
      <c r="E56" s="10"/>
      <c r="F56" s="2"/>
      <c r="G56" s="2"/>
      <c r="H56" s="2"/>
    </row>
    <row r="57" spans="1:8" ht="17" x14ac:dyDescent="0.2">
      <c r="A57" s="14" t="s">
        <v>7</v>
      </c>
      <c r="C57" s="10" t="s">
        <v>116</v>
      </c>
      <c r="D57" s="10" t="s">
        <v>170</v>
      </c>
      <c r="E57" s="10" t="s">
        <v>171</v>
      </c>
      <c r="F57" s="2"/>
      <c r="G57" s="2"/>
    </row>
    <row r="58" spans="1:8" ht="17" x14ac:dyDescent="0.2">
      <c r="A58" s="14" t="s">
        <v>118</v>
      </c>
      <c r="B58" s="14"/>
      <c r="C58" s="7">
        <v>0</v>
      </c>
      <c r="D58" s="10">
        <v>0.23</v>
      </c>
      <c r="E58" s="10">
        <f t="shared" ref="E58:E61" si="1">C58*D58/1000</f>
        <v>0</v>
      </c>
      <c r="F58" s="2"/>
      <c r="G58" s="37" t="s">
        <v>119</v>
      </c>
    </row>
    <row r="59" spans="1:8" ht="17" x14ac:dyDescent="0.2">
      <c r="A59" s="14" t="s">
        <v>120</v>
      </c>
      <c r="B59" s="14"/>
      <c r="C59" s="7">
        <v>0</v>
      </c>
      <c r="D59" s="10">
        <v>0.2</v>
      </c>
      <c r="E59" s="10">
        <f t="shared" si="1"/>
        <v>0</v>
      </c>
      <c r="F59" s="2"/>
      <c r="G59" s="37" t="s">
        <v>121</v>
      </c>
      <c r="H59" s="2"/>
    </row>
    <row r="60" spans="1:8" ht="17" x14ac:dyDescent="0.2">
      <c r="A60" s="14" t="s">
        <v>122</v>
      </c>
      <c r="B60" s="14"/>
      <c r="C60" s="7">
        <v>0</v>
      </c>
      <c r="D60" s="10">
        <v>0.15</v>
      </c>
      <c r="E60" s="10">
        <f t="shared" si="1"/>
        <v>0</v>
      </c>
      <c r="F60" s="2"/>
      <c r="G60" s="37" t="s">
        <v>121</v>
      </c>
    </row>
    <row r="61" spans="1:8" ht="17" x14ac:dyDescent="0.2">
      <c r="A61" s="14" t="s">
        <v>123</v>
      </c>
      <c r="B61" s="14"/>
      <c r="C61" s="7">
        <v>0</v>
      </c>
      <c r="D61" s="10">
        <v>0.02</v>
      </c>
      <c r="E61" s="10">
        <f t="shared" si="1"/>
        <v>0</v>
      </c>
      <c r="F61" s="2"/>
      <c r="G61" s="37" t="s">
        <v>121</v>
      </c>
    </row>
    <row r="62" spans="1:8" ht="17" x14ac:dyDescent="0.2">
      <c r="A62" s="14"/>
      <c r="B62" s="14" t="s">
        <v>143</v>
      </c>
      <c r="C62" s="10"/>
      <c r="D62" s="10"/>
      <c r="E62" s="16">
        <f>E58+E59+E60+E61</f>
        <v>0</v>
      </c>
      <c r="F62" s="2"/>
      <c r="H62" s="5" t="s">
        <v>117</v>
      </c>
    </row>
    <row r="63" spans="1:8" ht="16" x14ac:dyDescent="0.2">
      <c r="A63" s="14"/>
      <c r="B63" s="14"/>
      <c r="C63" s="10"/>
      <c r="D63" s="10"/>
      <c r="E63" s="10"/>
      <c r="F63" s="2"/>
    </row>
    <row r="64" spans="1:8" ht="16" x14ac:dyDescent="0.2">
      <c r="A64" s="14"/>
      <c r="B64" s="14"/>
      <c r="C64" s="2" t="s">
        <v>125</v>
      </c>
      <c r="D64" s="10"/>
      <c r="E64" s="10"/>
      <c r="F64" s="2"/>
      <c r="G64" s="2"/>
      <c r="H64" s="2"/>
    </row>
    <row r="65" spans="1:13" ht="17" x14ac:dyDescent="0.2">
      <c r="A65" s="14" t="s">
        <v>126</v>
      </c>
      <c r="B65" s="2"/>
      <c r="C65" s="10" t="s">
        <v>127</v>
      </c>
      <c r="D65" s="10" t="s">
        <v>128</v>
      </c>
      <c r="E65" s="10" t="s">
        <v>171</v>
      </c>
    </row>
    <row r="66" spans="1:13" ht="16" x14ac:dyDescent="0.2">
      <c r="A66" s="2" t="s">
        <v>72</v>
      </c>
      <c r="B66" s="2"/>
      <c r="C66" s="7">
        <v>0</v>
      </c>
      <c r="D66" s="18">
        <v>0.82599999999999996</v>
      </c>
      <c r="E66" s="10">
        <f>C66*D66/1000</f>
        <v>0</v>
      </c>
      <c r="G66" s="37" t="s">
        <v>119</v>
      </c>
      <c r="I66" s="2"/>
    </row>
    <row r="67" spans="1:13" ht="16" x14ac:dyDescent="0.2">
      <c r="A67" s="2" t="s">
        <v>73</v>
      </c>
      <c r="B67" s="2"/>
      <c r="C67" s="7">
        <v>0</v>
      </c>
      <c r="D67" s="18">
        <v>1.1599999999999999</v>
      </c>
      <c r="E67" s="10">
        <f t="shared" ref="E67:E69" si="2">C67*D67/1000</f>
        <v>0</v>
      </c>
      <c r="G67" s="37" t="s">
        <v>121</v>
      </c>
      <c r="H67" s="2"/>
      <c r="I67" s="2"/>
    </row>
    <row r="68" spans="1:13" ht="16" x14ac:dyDescent="0.2">
      <c r="A68" s="2" t="s">
        <v>74</v>
      </c>
      <c r="B68" s="2"/>
      <c r="C68" s="7">
        <v>0</v>
      </c>
      <c r="D68" s="18">
        <v>0.77300000000000002</v>
      </c>
      <c r="E68" s="10">
        <f t="shared" si="2"/>
        <v>0</v>
      </c>
      <c r="F68" s="19"/>
      <c r="G68" s="37" t="s">
        <v>121</v>
      </c>
      <c r="H68" s="2"/>
    </row>
    <row r="69" spans="1:13" ht="16" x14ac:dyDescent="0.2">
      <c r="A69" s="2" t="s">
        <v>75</v>
      </c>
      <c r="B69" s="2"/>
      <c r="C69" s="7">
        <v>0</v>
      </c>
      <c r="D69" s="18">
        <v>0.81299999999999994</v>
      </c>
      <c r="E69" s="10">
        <f t="shared" si="2"/>
        <v>0</v>
      </c>
      <c r="F69" s="19"/>
      <c r="G69" s="37" t="s">
        <v>121</v>
      </c>
    </row>
    <row r="70" spans="1:13" ht="16" x14ac:dyDescent="0.2">
      <c r="A70" s="2"/>
      <c r="B70" s="2" t="s">
        <v>144</v>
      </c>
      <c r="C70" s="17"/>
      <c r="D70" s="17"/>
      <c r="E70" s="16">
        <f>E66+E67+E68+E69</f>
        <v>0</v>
      </c>
      <c r="F70" s="19"/>
      <c r="H70" s="5" t="s">
        <v>147</v>
      </c>
    </row>
    <row r="71" spans="1:13" ht="16" x14ac:dyDescent="0.2">
      <c r="C71" s="17"/>
      <c r="D71" s="17"/>
      <c r="E71" s="17"/>
      <c r="F71" s="19"/>
      <c r="G71" s="2"/>
      <c r="H71" s="2"/>
    </row>
    <row r="72" spans="1:13" ht="17" x14ac:dyDescent="0.2">
      <c r="A72" s="14" t="s">
        <v>8</v>
      </c>
      <c r="B72" s="14"/>
      <c r="C72" s="10" t="s">
        <v>76</v>
      </c>
      <c r="D72" s="10" t="s">
        <v>169</v>
      </c>
      <c r="E72" s="10" t="s">
        <v>171</v>
      </c>
      <c r="F72" s="19"/>
      <c r="G72" s="2"/>
      <c r="I72" s="6"/>
      <c r="J72" s="6"/>
      <c r="K72" s="6"/>
      <c r="L72" s="6"/>
      <c r="M72" s="6"/>
    </row>
    <row r="73" spans="1:13" ht="17" x14ac:dyDescent="0.2">
      <c r="A73" s="14" t="s">
        <v>77</v>
      </c>
      <c r="B73" s="14"/>
      <c r="C73" s="7">
        <v>0</v>
      </c>
      <c r="D73" s="10">
        <v>0.8</v>
      </c>
      <c r="E73" s="10">
        <f>C73*D73/1000</f>
        <v>0</v>
      </c>
      <c r="F73" s="19"/>
      <c r="G73" s="37" t="s">
        <v>119</v>
      </c>
      <c r="H73" s="2"/>
    </row>
    <row r="74" spans="1:13" ht="17" x14ac:dyDescent="0.2">
      <c r="A74" s="14" t="s">
        <v>78</v>
      </c>
      <c r="B74" s="14"/>
      <c r="C74" s="7">
        <v>0</v>
      </c>
      <c r="D74" s="10">
        <v>1</v>
      </c>
      <c r="E74" s="10">
        <f t="shared" ref="E74:E75" si="3">C74*D74/1000</f>
        <v>0</v>
      </c>
      <c r="F74" s="19"/>
      <c r="G74" s="37" t="s">
        <v>121</v>
      </c>
      <c r="H74" s="2"/>
    </row>
    <row r="75" spans="1:13" ht="17" x14ac:dyDescent="0.2">
      <c r="A75" s="14" t="s">
        <v>79</v>
      </c>
      <c r="B75" s="14"/>
      <c r="C75" s="7">
        <v>0</v>
      </c>
      <c r="D75" s="15">
        <v>1.2</v>
      </c>
      <c r="E75" s="10">
        <f t="shared" si="3"/>
        <v>0</v>
      </c>
      <c r="F75" s="19"/>
      <c r="G75" s="37" t="s">
        <v>121</v>
      </c>
    </row>
    <row r="76" spans="1:13" ht="17" x14ac:dyDescent="0.2">
      <c r="A76" s="14"/>
      <c r="B76" s="14" t="s">
        <v>145</v>
      </c>
      <c r="C76" s="15"/>
      <c r="D76" s="15"/>
      <c r="E76" s="21">
        <f>E73+E74+E75</f>
        <v>0</v>
      </c>
      <c r="F76" s="19"/>
      <c r="G76" s="2"/>
      <c r="H76" s="5" t="s">
        <v>71</v>
      </c>
    </row>
    <row r="77" spans="1:13" ht="16" x14ac:dyDescent="0.2">
      <c r="A77" s="14"/>
      <c r="B77" s="14"/>
      <c r="C77" s="15"/>
      <c r="D77" s="15"/>
      <c r="E77" s="15"/>
      <c r="F77" s="19"/>
      <c r="G77" s="2"/>
      <c r="H77" s="2"/>
    </row>
    <row r="78" spans="1:13" ht="17" x14ac:dyDescent="0.2">
      <c r="A78" s="14" t="s">
        <v>21</v>
      </c>
      <c r="B78" s="14"/>
      <c r="C78" s="10" t="s">
        <v>22</v>
      </c>
      <c r="D78" s="10" t="s">
        <v>23</v>
      </c>
      <c r="E78" s="10" t="s">
        <v>171</v>
      </c>
      <c r="F78" s="19"/>
      <c r="G78" s="2"/>
      <c r="I78" s="6"/>
      <c r="J78" s="6"/>
      <c r="K78" s="6"/>
      <c r="L78" s="6"/>
      <c r="M78" s="6"/>
    </row>
    <row r="79" spans="1:13" ht="17" x14ac:dyDescent="0.2">
      <c r="A79" s="14" t="s">
        <v>24</v>
      </c>
      <c r="B79" s="14"/>
      <c r="C79" s="7">
        <v>0</v>
      </c>
      <c r="D79" s="15">
        <v>0.12</v>
      </c>
      <c r="E79" s="15">
        <f>C79*D79/1000</f>
        <v>0</v>
      </c>
      <c r="F79" s="19"/>
      <c r="G79" s="37" t="s">
        <v>119</v>
      </c>
      <c r="H79" s="2"/>
    </row>
    <row r="80" spans="1:13" ht="17" x14ac:dyDescent="0.2">
      <c r="A80" s="14" t="s">
        <v>25</v>
      </c>
      <c r="B80" s="14"/>
      <c r="C80" s="7">
        <v>0</v>
      </c>
      <c r="D80" s="15">
        <v>7.0000000000000007E-2</v>
      </c>
      <c r="E80" s="15">
        <f t="shared" ref="E80:E81" si="4">C80*D80/1000</f>
        <v>0</v>
      </c>
      <c r="F80" s="19"/>
      <c r="G80" s="37" t="s">
        <v>121</v>
      </c>
      <c r="H80" s="2"/>
    </row>
    <row r="81" spans="1:8" ht="17" x14ac:dyDescent="0.2">
      <c r="A81" s="14" t="s">
        <v>26</v>
      </c>
      <c r="B81" s="14"/>
      <c r="C81" s="7">
        <v>0</v>
      </c>
      <c r="D81" s="15">
        <v>0.02</v>
      </c>
      <c r="E81" s="15">
        <f t="shared" si="4"/>
        <v>0</v>
      </c>
      <c r="F81" s="19"/>
      <c r="G81" s="37" t="s">
        <v>121</v>
      </c>
      <c r="H81" s="2"/>
    </row>
    <row r="82" spans="1:8" ht="17" x14ac:dyDescent="0.2">
      <c r="A82" s="14"/>
      <c r="B82" s="14" t="s">
        <v>146</v>
      </c>
      <c r="C82" s="15"/>
      <c r="D82" s="15"/>
      <c r="E82" s="21">
        <f>E79+E80+E81</f>
        <v>0</v>
      </c>
      <c r="F82" s="19"/>
      <c r="H82" s="5" t="s">
        <v>71</v>
      </c>
    </row>
    <row r="83" spans="1:8" ht="16" x14ac:dyDescent="0.15">
      <c r="A83" s="14"/>
      <c r="B83" s="14"/>
      <c r="C83" s="15"/>
      <c r="D83" s="15"/>
      <c r="E83" s="15"/>
      <c r="F83" s="19"/>
    </row>
    <row r="84" spans="1:8" ht="17" x14ac:dyDescent="0.2">
      <c r="A84" s="14"/>
      <c r="B84" s="14" t="s">
        <v>42</v>
      </c>
      <c r="C84" s="15"/>
      <c r="D84" s="15"/>
      <c r="E84" s="21">
        <f>E62+E70+E76+E82</f>
        <v>0</v>
      </c>
      <c r="F84" s="4" t="s">
        <v>20</v>
      </c>
      <c r="H84" s="2"/>
    </row>
    <row r="85" spans="1:8" ht="16" x14ac:dyDescent="0.2">
      <c r="A85" s="14"/>
      <c r="B85" s="14"/>
      <c r="C85" s="15"/>
      <c r="D85" s="15"/>
      <c r="E85" s="15"/>
      <c r="F85" s="19"/>
      <c r="H85" s="2"/>
    </row>
    <row r="86" spans="1:8" ht="34" x14ac:dyDescent="0.2">
      <c r="A86" s="14" t="s">
        <v>6</v>
      </c>
      <c r="B86" s="14" t="s">
        <v>17</v>
      </c>
      <c r="C86" s="14" t="s">
        <v>16</v>
      </c>
      <c r="D86" s="10" t="s">
        <v>11</v>
      </c>
      <c r="E86" s="15" t="s">
        <v>20</v>
      </c>
      <c r="F86" s="19"/>
      <c r="H86" s="2"/>
    </row>
    <row r="87" spans="1:8" ht="34" x14ac:dyDescent="0.2">
      <c r="A87" s="14" t="s">
        <v>5</v>
      </c>
      <c r="B87" s="14"/>
      <c r="C87" s="14"/>
      <c r="D87" s="10"/>
      <c r="E87" s="15"/>
      <c r="F87" s="19"/>
      <c r="H87" s="2"/>
    </row>
    <row r="88" spans="1:8" ht="16" x14ac:dyDescent="0.2">
      <c r="A88" s="2" t="s">
        <v>4</v>
      </c>
      <c r="B88" s="20">
        <v>0</v>
      </c>
      <c r="C88" s="20">
        <v>0</v>
      </c>
      <c r="D88" s="10" t="s">
        <v>12</v>
      </c>
      <c r="E88" s="15"/>
      <c r="F88" s="19"/>
      <c r="H88" s="2"/>
    </row>
    <row r="89" spans="1:8" ht="16" x14ac:dyDescent="0.2">
      <c r="A89" s="2"/>
      <c r="B89" s="15">
        <f>B88*280/1000000</f>
        <v>0</v>
      </c>
      <c r="C89" s="15">
        <f>C88*180/1000000</f>
        <v>0</v>
      </c>
      <c r="D89" s="2"/>
      <c r="E89" s="15"/>
      <c r="F89" s="19"/>
      <c r="H89" s="2"/>
    </row>
    <row r="90" spans="1:8" ht="16" x14ac:dyDescent="0.2">
      <c r="A90" s="2" t="s">
        <v>18</v>
      </c>
      <c r="B90" s="20">
        <v>0</v>
      </c>
      <c r="C90" s="20">
        <v>0</v>
      </c>
      <c r="D90" s="10" t="s">
        <v>13</v>
      </c>
      <c r="E90" s="15"/>
      <c r="F90" s="19"/>
      <c r="H90" s="2"/>
    </row>
    <row r="91" spans="1:8" ht="16" x14ac:dyDescent="0.2">
      <c r="A91" s="2"/>
      <c r="B91" s="15">
        <f>B90*580/1000000</f>
        <v>0</v>
      </c>
      <c r="C91" s="15">
        <f>C90*440/1000000</f>
        <v>0</v>
      </c>
      <c r="D91" s="2"/>
      <c r="E91" s="15"/>
      <c r="F91" s="19"/>
      <c r="H91" s="2"/>
    </row>
    <row r="92" spans="1:8" ht="16" x14ac:dyDescent="0.2">
      <c r="A92" s="2" t="s">
        <v>19</v>
      </c>
      <c r="B92" s="20">
        <v>0</v>
      </c>
      <c r="C92" s="20">
        <v>0</v>
      </c>
      <c r="D92" s="10" t="s">
        <v>14</v>
      </c>
      <c r="E92" s="15"/>
      <c r="F92" s="19"/>
      <c r="H92" s="2"/>
    </row>
    <row r="93" spans="1:8" ht="16" x14ac:dyDescent="0.2">
      <c r="A93" s="2"/>
      <c r="B93" s="15">
        <f>B92*870/1000000</f>
        <v>0</v>
      </c>
      <c r="C93" s="15">
        <f>C92*560/1000000</f>
        <v>0</v>
      </c>
      <c r="D93" s="2"/>
      <c r="E93" s="15"/>
      <c r="F93" s="19"/>
      <c r="H93" s="2"/>
    </row>
    <row r="94" spans="1:8" ht="16" x14ac:dyDescent="0.2">
      <c r="A94" s="2"/>
      <c r="B94" s="63" t="s">
        <v>15</v>
      </c>
      <c r="C94" s="15"/>
      <c r="D94" s="15"/>
      <c r="E94" s="21">
        <f>B89+C89+B91+C91+B93+C93</f>
        <v>0</v>
      </c>
      <c r="F94" s="4" t="s">
        <v>20</v>
      </c>
      <c r="H94" s="2"/>
    </row>
    <row r="95" spans="1:8" ht="16" x14ac:dyDescent="0.2">
      <c r="A95" s="2"/>
      <c r="B95" s="14"/>
      <c r="C95" s="15"/>
      <c r="D95" s="15"/>
      <c r="E95" s="15"/>
      <c r="F95" s="19"/>
      <c r="H95" s="2"/>
    </row>
    <row r="96" spans="1:8" ht="16" x14ac:dyDescent="0.2">
      <c r="B96" s="61" t="s">
        <v>9</v>
      </c>
      <c r="C96" s="21"/>
      <c r="D96" s="21"/>
      <c r="E96" s="21">
        <f>E84+E94</f>
        <v>0</v>
      </c>
      <c r="F96" s="4" t="s">
        <v>20</v>
      </c>
      <c r="H96" s="2"/>
    </row>
    <row r="97" spans="1:18" ht="16" x14ac:dyDescent="0.2">
      <c r="B97" s="62"/>
      <c r="C97" s="15"/>
      <c r="D97" s="15"/>
      <c r="E97" s="15"/>
      <c r="F97" s="2"/>
      <c r="H97" s="2"/>
    </row>
    <row r="98" spans="1:18" ht="16" x14ac:dyDescent="0.2">
      <c r="A98" s="4"/>
      <c r="B98" s="4" t="s">
        <v>10</v>
      </c>
      <c r="C98" s="16"/>
      <c r="D98" s="41"/>
      <c r="E98" s="16">
        <f>E53+E96</f>
        <v>0</v>
      </c>
      <c r="F98" s="4" t="s">
        <v>20</v>
      </c>
      <c r="H98" s="2"/>
    </row>
    <row r="99" spans="1:18" ht="16" x14ac:dyDescent="0.2">
      <c r="A99" s="2"/>
      <c r="B99" s="2"/>
      <c r="C99" s="10"/>
      <c r="D99" s="17"/>
      <c r="E99" s="10"/>
      <c r="F99" s="2"/>
    </row>
    <row r="100" spans="1:18" ht="16" x14ac:dyDescent="0.2">
      <c r="A100" s="13" t="s">
        <v>27</v>
      </c>
      <c r="B100" s="2"/>
      <c r="C100" s="10" t="s">
        <v>28</v>
      </c>
      <c r="D100" s="10" t="s">
        <v>148</v>
      </c>
      <c r="F100" s="2"/>
      <c r="I100" s="6"/>
      <c r="J100" s="6"/>
      <c r="K100" s="6"/>
      <c r="L100" s="6"/>
      <c r="M100" s="6"/>
    </row>
    <row r="101" spans="1:18" ht="16" x14ac:dyDescent="0.2">
      <c r="A101" s="2" t="s">
        <v>157</v>
      </c>
      <c r="B101" s="2"/>
      <c r="C101" s="7">
        <v>0</v>
      </c>
      <c r="D101" s="18">
        <v>0.27900000000000003</v>
      </c>
      <c r="E101" s="10"/>
      <c r="F101" s="2"/>
      <c r="G101" s="37" t="s">
        <v>103</v>
      </c>
      <c r="H101" s="2"/>
    </row>
    <row r="102" spans="1:18" ht="16" x14ac:dyDescent="0.2">
      <c r="A102" s="2" t="s">
        <v>197</v>
      </c>
      <c r="B102" s="2"/>
      <c r="C102" s="7">
        <v>0</v>
      </c>
      <c r="D102" s="10"/>
      <c r="E102" s="10"/>
      <c r="F102" s="2"/>
      <c r="G102" s="2"/>
      <c r="H102" s="2"/>
    </row>
    <row r="103" spans="1:18" ht="16" x14ac:dyDescent="0.2">
      <c r="A103" s="4"/>
      <c r="B103" s="4" t="s">
        <v>30</v>
      </c>
      <c r="C103" s="16"/>
      <c r="D103" s="41"/>
      <c r="E103" s="16">
        <f>(C101-C102)*D101</f>
        <v>0</v>
      </c>
      <c r="F103" s="4" t="s">
        <v>20</v>
      </c>
      <c r="H103" s="5" t="s">
        <v>29</v>
      </c>
    </row>
    <row r="104" spans="1:18" ht="16" x14ac:dyDescent="0.2">
      <c r="A104" s="2"/>
      <c r="B104" s="2"/>
      <c r="C104" s="10"/>
      <c r="D104" s="17"/>
      <c r="E104" s="10"/>
      <c r="F104" s="2"/>
    </row>
    <row r="105" spans="1:18" ht="16" x14ac:dyDescent="0.2">
      <c r="A105" s="22" t="s">
        <v>3</v>
      </c>
      <c r="B105" s="25"/>
      <c r="C105" s="23"/>
      <c r="D105" s="24"/>
      <c r="E105" s="25"/>
      <c r="F105" s="23">
        <f>E98+E103</f>
        <v>0</v>
      </c>
    </row>
    <row r="106" spans="1:18" ht="16" x14ac:dyDescent="0.2">
      <c r="A106" s="2"/>
      <c r="B106" s="2"/>
      <c r="C106" s="10"/>
      <c r="D106" s="17"/>
      <c r="E106" s="10"/>
      <c r="F106" s="2"/>
      <c r="H106" s="2"/>
    </row>
    <row r="107" spans="1:18" ht="18" x14ac:dyDescent="0.2">
      <c r="A107" s="12" t="s">
        <v>141</v>
      </c>
      <c r="B107" s="2"/>
      <c r="C107" s="10"/>
      <c r="D107" s="17"/>
      <c r="E107" s="10"/>
      <c r="F107" s="2"/>
      <c r="H107" s="2"/>
    </row>
    <row r="108" spans="1:18" ht="16" x14ac:dyDescent="0.2">
      <c r="A108" s="2"/>
      <c r="B108" s="2"/>
      <c r="C108" s="10"/>
      <c r="D108" s="17"/>
      <c r="E108" s="10"/>
      <c r="F108" s="2"/>
      <c r="H108" s="2"/>
    </row>
    <row r="109" spans="1:18" ht="18" x14ac:dyDescent="0.2">
      <c r="A109" s="13" t="s">
        <v>31</v>
      </c>
      <c r="B109" s="2"/>
      <c r="C109" s="10" t="s">
        <v>32</v>
      </c>
      <c r="D109" s="10" t="s">
        <v>33</v>
      </c>
      <c r="E109" s="11" t="s">
        <v>102</v>
      </c>
      <c r="G109" s="38" t="s">
        <v>34</v>
      </c>
      <c r="H109" s="5" t="s">
        <v>35</v>
      </c>
      <c r="I109" s="6"/>
      <c r="J109" s="6"/>
      <c r="K109" s="26" t="s">
        <v>36</v>
      </c>
    </row>
    <row r="110" spans="1:18" ht="16" x14ac:dyDescent="0.2">
      <c r="A110" s="2" t="s">
        <v>95</v>
      </c>
      <c r="C110" s="7">
        <v>0</v>
      </c>
      <c r="D110" s="10">
        <v>4.5</v>
      </c>
      <c r="E110" s="10">
        <f>C110*D110</f>
        <v>0</v>
      </c>
      <c r="F110" s="2"/>
      <c r="G110" s="37" t="s">
        <v>87</v>
      </c>
    </row>
    <row r="111" spans="1:18" ht="16" x14ac:dyDescent="0.2">
      <c r="A111" s="2" t="s">
        <v>150</v>
      </c>
      <c r="B111" s="2"/>
      <c r="C111" s="7">
        <v>0</v>
      </c>
      <c r="D111" s="10">
        <v>7.5</v>
      </c>
      <c r="E111" s="10">
        <f>C111*D111</f>
        <v>0</v>
      </c>
      <c r="F111" s="2"/>
      <c r="G111" s="37" t="s">
        <v>121</v>
      </c>
      <c r="H111" s="2"/>
    </row>
    <row r="112" spans="1:18" ht="16" x14ac:dyDescent="0.2">
      <c r="A112" s="2" t="s">
        <v>151</v>
      </c>
      <c r="B112" s="2"/>
      <c r="C112" s="7">
        <v>0</v>
      </c>
      <c r="D112" s="10">
        <v>9.5</v>
      </c>
      <c r="E112" s="10">
        <f>C112*D112</f>
        <v>0</v>
      </c>
      <c r="F112" s="2"/>
      <c r="G112" s="37" t="s">
        <v>121</v>
      </c>
      <c r="H112" s="2"/>
      <c r="R112" s="2"/>
    </row>
    <row r="113" spans="1:25" ht="16" x14ac:dyDescent="0.2">
      <c r="A113" s="2"/>
      <c r="B113" s="4" t="s">
        <v>38</v>
      </c>
      <c r="C113" s="2"/>
      <c r="D113" s="2"/>
      <c r="E113" s="16">
        <f>E110+E111+E112</f>
        <v>0</v>
      </c>
      <c r="F113" s="4" t="s">
        <v>20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5" ht="16" x14ac:dyDescent="0.2">
      <c r="A114" s="2"/>
      <c r="B114" s="2"/>
      <c r="C114" s="2"/>
      <c r="D114" s="2"/>
      <c r="E114" s="10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5" ht="16" x14ac:dyDescent="0.2">
      <c r="A115" s="13" t="s">
        <v>176</v>
      </c>
      <c r="F115" s="2"/>
      <c r="H115" s="2"/>
    </row>
    <row r="116" spans="1:25" ht="16" x14ac:dyDescent="0.2">
      <c r="A116" s="2" t="s">
        <v>70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5" ht="16" x14ac:dyDescent="0.2">
      <c r="A117" s="2" t="s">
        <v>174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5" ht="16" x14ac:dyDescent="0.2">
      <c r="A118" s="2" t="s">
        <v>175</v>
      </c>
      <c r="B118" s="2"/>
      <c r="C118" s="10"/>
      <c r="D118" s="10"/>
      <c r="E118" s="10"/>
      <c r="F118" s="2"/>
      <c r="G118" s="2"/>
    </row>
    <row r="119" spans="1:25" ht="16" x14ac:dyDescent="0.2">
      <c r="A119" s="2"/>
      <c r="B119" s="2"/>
      <c r="C119" s="10" t="s">
        <v>44</v>
      </c>
      <c r="D119" s="10"/>
      <c r="F119" s="2"/>
      <c r="G119" s="2"/>
      <c r="H119" s="2"/>
    </row>
    <row r="120" spans="1:25" ht="16" x14ac:dyDescent="0.2">
      <c r="A120" s="2" t="s">
        <v>45</v>
      </c>
      <c r="B120" s="10" t="s">
        <v>46</v>
      </c>
      <c r="C120" s="10" t="s">
        <v>47</v>
      </c>
      <c r="D120" s="10" t="s">
        <v>148</v>
      </c>
      <c r="F120" s="10"/>
      <c r="G120" s="2"/>
      <c r="H120" s="2"/>
      <c r="I120" s="2"/>
    </row>
    <row r="121" spans="1:25" ht="16" x14ac:dyDescent="0.2">
      <c r="A121" s="2" t="s">
        <v>48</v>
      </c>
      <c r="B121" s="7">
        <v>1</v>
      </c>
      <c r="C121" s="7">
        <v>0</v>
      </c>
      <c r="D121" s="18">
        <v>0.27900000000000003</v>
      </c>
      <c r="E121" s="10">
        <f>(C121/B121)*D121</f>
        <v>0</v>
      </c>
      <c r="F121" s="10"/>
      <c r="G121" s="37" t="s">
        <v>88</v>
      </c>
      <c r="H121" s="5" t="s">
        <v>90</v>
      </c>
      <c r="I121" s="2"/>
    </row>
    <row r="122" spans="1:25" ht="16" x14ac:dyDescent="0.2">
      <c r="A122" s="2" t="s">
        <v>49</v>
      </c>
      <c r="B122" s="7">
        <v>1</v>
      </c>
      <c r="C122" s="7">
        <v>0</v>
      </c>
      <c r="D122" s="18">
        <v>0.27900000000000003</v>
      </c>
      <c r="E122" s="10">
        <f>(C122/B122)*D122</f>
        <v>0</v>
      </c>
      <c r="F122" s="10"/>
      <c r="G122" s="37" t="s">
        <v>50</v>
      </c>
      <c r="H122" s="5" t="s">
        <v>89</v>
      </c>
      <c r="I122" s="2"/>
    </row>
    <row r="123" spans="1:25" ht="16" x14ac:dyDescent="0.2">
      <c r="A123" s="2"/>
      <c r="B123" s="10"/>
      <c r="C123" s="10" t="s">
        <v>51</v>
      </c>
      <c r="D123" s="18" t="s">
        <v>52</v>
      </c>
      <c r="E123" s="10"/>
      <c r="F123" s="10"/>
      <c r="I123" s="2"/>
    </row>
    <row r="124" spans="1:25" ht="17" x14ac:dyDescent="0.2">
      <c r="A124" s="14" t="s">
        <v>53</v>
      </c>
      <c r="B124" s="7">
        <v>15</v>
      </c>
      <c r="C124" s="7">
        <v>0</v>
      </c>
      <c r="D124" s="10">
        <v>0.5</v>
      </c>
      <c r="E124" s="67">
        <f>(C124/B124)*D124</f>
        <v>0</v>
      </c>
      <c r="F124" s="10"/>
      <c r="G124" s="39" t="s">
        <v>54</v>
      </c>
      <c r="H124" s="5" t="s">
        <v>37</v>
      </c>
      <c r="I124" s="2"/>
    </row>
    <row r="125" spans="1:25" ht="17" x14ac:dyDescent="0.2">
      <c r="A125" s="14" t="s">
        <v>55</v>
      </c>
      <c r="B125" s="7">
        <v>15</v>
      </c>
      <c r="C125" s="7">
        <v>0</v>
      </c>
      <c r="D125" s="10">
        <v>-0.3</v>
      </c>
      <c r="E125" s="67">
        <f>(C125/B125)*D125</f>
        <v>0</v>
      </c>
      <c r="F125" s="10"/>
      <c r="G125" s="39" t="s">
        <v>121</v>
      </c>
      <c r="I125" s="2"/>
    </row>
    <row r="126" spans="1:25" ht="16" x14ac:dyDescent="0.2">
      <c r="B126" s="66" t="s">
        <v>172</v>
      </c>
      <c r="C126" s="10">
        <f>C124+C125</f>
        <v>0</v>
      </c>
      <c r="E126" s="68">
        <f>E121+E122+E124+E125</f>
        <v>0</v>
      </c>
      <c r="F126" s="4" t="s">
        <v>20</v>
      </c>
      <c r="G126" s="2"/>
      <c r="I126" s="2"/>
    </row>
    <row r="127" spans="1:25" ht="16" x14ac:dyDescent="0.2">
      <c r="B127" s="65"/>
      <c r="C127" s="10"/>
      <c r="E127" s="10"/>
      <c r="F127" s="10"/>
      <c r="G127" s="2"/>
      <c r="I127" s="2"/>
    </row>
    <row r="128" spans="1:25" s="27" customFormat="1" ht="18" x14ac:dyDescent="0.2">
      <c r="A128" s="13" t="s">
        <v>177</v>
      </c>
      <c r="B128" s="28"/>
      <c r="C128" s="43" t="s">
        <v>58</v>
      </c>
      <c r="D128" s="10" t="s">
        <v>178</v>
      </c>
      <c r="E128" s="28"/>
      <c r="F128" s="28"/>
      <c r="G1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/>
      <c r="V128"/>
      <c r="W128"/>
      <c r="X128"/>
      <c r="Y128"/>
    </row>
    <row r="129" spans="1:8" ht="16" x14ac:dyDescent="0.2">
      <c r="A129" s="2" t="s">
        <v>179</v>
      </c>
      <c r="B129" s="2"/>
      <c r="C129" s="7">
        <v>0</v>
      </c>
      <c r="E129" s="10"/>
      <c r="F129" s="2"/>
      <c r="G129" s="37" t="s">
        <v>88</v>
      </c>
    </row>
    <row r="130" spans="1:8" ht="16" x14ac:dyDescent="0.2">
      <c r="A130" s="2" t="s">
        <v>59</v>
      </c>
      <c r="B130" s="2"/>
      <c r="C130" s="7">
        <v>0</v>
      </c>
      <c r="D130" s="17"/>
      <c r="E130" s="10"/>
      <c r="F130" s="2"/>
    </row>
    <row r="131" spans="1:8" ht="16" x14ac:dyDescent="0.2">
      <c r="A131" s="2" t="s">
        <v>173</v>
      </c>
      <c r="B131" s="2"/>
      <c r="C131" s="7">
        <v>0</v>
      </c>
      <c r="D131" s="17"/>
      <c r="E131" s="10"/>
      <c r="F131" s="2"/>
    </row>
    <row r="132" spans="1:8" ht="16" x14ac:dyDescent="0.2">
      <c r="A132" s="2" t="s">
        <v>60</v>
      </c>
      <c r="B132" s="2" t="s">
        <v>124</v>
      </c>
      <c r="C132" s="10">
        <f>(C129-C130-C131)</f>
        <v>0</v>
      </c>
      <c r="D132" s="18">
        <v>0.27900000000000003</v>
      </c>
      <c r="E132" s="69">
        <f>C132*D132</f>
        <v>0</v>
      </c>
      <c r="F132" s="4" t="s">
        <v>20</v>
      </c>
      <c r="H132" s="5" t="s">
        <v>140</v>
      </c>
    </row>
    <row r="133" spans="1:8" ht="16" x14ac:dyDescent="0.2">
      <c r="H133" s="2"/>
    </row>
    <row r="134" spans="1:8" ht="16" x14ac:dyDescent="0.2">
      <c r="A134" s="22" t="s">
        <v>2</v>
      </c>
      <c r="B134" s="25"/>
      <c r="C134" s="25"/>
      <c r="D134" s="25"/>
      <c r="E134" s="23"/>
      <c r="F134" s="53">
        <f>E113+E126+E132</f>
        <v>0</v>
      </c>
    </row>
    <row r="135" spans="1:8" ht="16" x14ac:dyDescent="0.2">
      <c r="H135" s="2"/>
    </row>
    <row r="136" spans="1:8" ht="19" x14ac:dyDescent="0.2">
      <c r="A136" s="44" t="s">
        <v>129</v>
      </c>
      <c r="B136" s="14"/>
      <c r="C136" s="15"/>
      <c r="D136" s="10"/>
      <c r="E136" s="29"/>
      <c r="F136" s="19"/>
      <c r="G136" s="2"/>
      <c r="H136" s="2"/>
    </row>
    <row r="137" spans="1:8" ht="18" x14ac:dyDescent="0.2">
      <c r="A137" s="44"/>
      <c r="B137" s="14"/>
      <c r="C137" s="15"/>
      <c r="D137" s="10"/>
      <c r="E137" s="29"/>
      <c r="F137" s="19"/>
      <c r="G137" s="2"/>
      <c r="H137" s="2"/>
    </row>
    <row r="138" spans="1:8" ht="17" x14ac:dyDescent="0.2">
      <c r="A138" s="45" t="s">
        <v>131</v>
      </c>
      <c r="B138" s="14" t="s">
        <v>84</v>
      </c>
      <c r="C138" s="15" t="s">
        <v>85</v>
      </c>
      <c r="D138" s="10" t="s">
        <v>63</v>
      </c>
      <c r="E138" s="15" t="s">
        <v>83</v>
      </c>
      <c r="F138" s="19"/>
      <c r="G138" s="2"/>
      <c r="H138" s="2"/>
    </row>
    <row r="139" spans="1:8" ht="17" x14ac:dyDescent="0.2">
      <c r="A139" s="14" t="s">
        <v>64</v>
      </c>
      <c r="B139" s="7">
        <v>1000</v>
      </c>
      <c r="C139" s="7">
        <v>0</v>
      </c>
      <c r="D139" s="15">
        <v>0.18</v>
      </c>
      <c r="E139" s="70">
        <f>B139*C139*D139/1000</f>
        <v>0</v>
      </c>
      <c r="F139" s="19"/>
      <c r="G139" s="37" t="s">
        <v>106</v>
      </c>
      <c r="H139" s="2"/>
    </row>
    <row r="140" spans="1:8" ht="17" x14ac:dyDescent="0.2">
      <c r="A140" s="14" t="s">
        <v>68</v>
      </c>
      <c r="B140" s="7">
        <v>1000</v>
      </c>
      <c r="C140" s="7">
        <v>0</v>
      </c>
      <c r="D140" s="15">
        <v>0.24</v>
      </c>
      <c r="E140" s="70">
        <f>B140*C140*D140/1000</f>
        <v>0</v>
      </c>
      <c r="F140" s="19"/>
      <c r="G140" s="37" t="s">
        <v>109</v>
      </c>
      <c r="H140" s="2"/>
    </row>
    <row r="141" spans="1:8" ht="17" x14ac:dyDescent="0.2">
      <c r="A141" s="14"/>
      <c r="B141" s="14" t="s">
        <v>130</v>
      </c>
      <c r="C141" s="10"/>
      <c r="D141" s="15"/>
      <c r="E141" s="71">
        <f>E139+E140</f>
        <v>0</v>
      </c>
      <c r="F141" s="19"/>
      <c r="H141" s="5" t="s">
        <v>107</v>
      </c>
    </row>
    <row r="142" spans="1:8" ht="17" x14ac:dyDescent="0.2">
      <c r="A142" s="14"/>
      <c r="B142" s="14"/>
      <c r="C142" s="15" t="s">
        <v>86</v>
      </c>
      <c r="D142" s="10" t="s">
        <v>112</v>
      </c>
      <c r="E142" s="70"/>
      <c r="F142" s="19"/>
      <c r="G142" s="2"/>
      <c r="H142" s="2"/>
    </row>
    <row r="143" spans="1:8" ht="17" x14ac:dyDescent="0.2">
      <c r="A143" s="14" t="s">
        <v>113</v>
      </c>
      <c r="C143" s="7">
        <v>0</v>
      </c>
      <c r="D143" s="15">
        <v>3.25</v>
      </c>
      <c r="E143" s="67">
        <f>C143*D143/1000</f>
        <v>0</v>
      </c>
      <c r="F143" s="19"/>
      <c r="G143" s="37" t="s">
        <v>119</v>
      </c>
      <c r="H143" s="2"/>
    </row>
    <row r="144" spans="1:8" ht="17" x14ac:dyDescent="0.2">
      <c r="A144" s="14" t="s">
        <v>73</v>
      </c>
      <c r="B144" s="14"/>
      <c r="C144" s="7">
        <v>0</v>
      </c>
      <c r="D144" s="15">
        <v>2.79</v>
      </c>
      <c r="E144" s="67">
        <f>C144*D144/1000</f>
        <v>0</v>
      </c>
      <c r="F144" s="2"/>
      <c r="G144" s="37" t="s">
        <v>121</v>
      </c>
      <c r="H144" s="2"/>
    </row>
    <row r="145" spans="1:12" ht="17" x14ac:dyDescent="0.2">
      <c r="A145" s="14" t="s">
        <v>108</v>
      </c>
      <c r="B145" s="14"/>
      <c r="C145" s="7">
        <v>0</v>
      </c>
      <c r="D145" s="15">
        <v>3.17</v>
      </c>
      <c r="E145" s="67">
        <f>C145*D145/1000</f>
        <v>0</v>
      </c>
      <c r="F145" s="19"/>
      <c r="G145" s="37" t="s">
        <v>121</v>
      </c>
      <c r="H145" s="2"/>
    </row>
    <row r="146" spans="1:12" ht="17" customHeight="1" x14ac:dyDescent="0.2">
      <c r="A146" s="30"/>
      <c r="B146" s="14" t="s">
        <v>124</v>
      </c>
      <c r="C146" s="14"/>
      <c r="D146" s="14"/>
      <c r="E146" s="72">
        <f>E143+E144+E145</f>
        <v>0</v>
      </c>
      <c r="F146" s="19"/>
      <c r="H146" s="5" t="s">
        <v>107</v>
      </c>
    </row>
    <row r="147" spans="1:12" ht="16" x14ac:dyDescent="0.2">
      <c r="A147" s="37" t="s">
        <v>142</v>
      </c>
      <c r="B147" s="14"/>
      <c r="C147" s="14"/>
      <c r="D147" s="14"/>
      <c r="E147" s="73"/>
      <c r="F147" s="19"/>
      <c r="H147" s="2"/>
    </row>
    <row r="148" spans="1:12" ht="17" customHeight="1" x14ac:dyDescent="0.2">
      <c r="B148" s="40" t="s">
        <v>132</v>
      </c>
      <c r="C148" s="40"/>
      <c r="D148" s="40"/>
      <c r="E148" s="49">
        <f>E141+E146</f>
        <v>0</v>
      </c>
      <c r="F148" s="4" t="s">
        <v>20</v>
      </c>
      <c r="G148" s="2"/>
    </row>
    <row r="149" spans="1:12" ht="16" x14ac:dyDescent="0.2">
      <c r="B149" s="14"/>
      <c r="C149" s="14"/>
      <c r="D149" s="14"/>
      <c r="E149" s="15"/>
      <c r="F149" s="19"/>
      <c r="G149" s="2"/>
    </row>
    <row r="150" spans="1:12" ht="17" x14ac:dyDescent="0.2">
      <c r="A150" s="13" t="s">
        <v>187</v>
      </c>
      <c r="B150" s="2" t="s">
        <v>46</v>
      </c>
      <c r="C150" s="10" t="s">
        <v>28</v>
      </c>
      <c r="D150" s="10" t="s">
        <v>133</v>
      </c>
      <c r="E150" s="15" t="s">
        <v>83</v>
      </c>
      <c r="F150" s="19"/>
      <c r="G150" s="37" t="s">
        <v>88</v>
      </c>
    </row>
    <row r="151" spans="1:12" ht="17" x14ac:dyDescent="0.2">
      <c r="B151" s="15" t="s">
        <v>80</v>
      </c>
      <c r="C151" s="7">
        <v>0</v>
      </c>
      <c r="D151" s="18">
        <v>0.27900000000000003</v>
      </c>
      <c r="E151" s="46">
        <f>C151*D151/2</f>
        <v>0</v>
      </c>
      <c r="F151" s="19"/>
      <c r="G151" s="2" t="s">
        <v>188</v>
      </c>
    </row>
    <row r="152" spans="1:12" ht="17" x14ac:dyDescent="0.2">
      <c r="B152" s="15" t="s">
        <v>81</v>
      </c>
      <c r="C152" s="7">
        <v>0</v>
      </c>
      <c r="D152" s="18">
        <v>0.27900000000000003</v>
      </c>
      <c r="E152" s="46">
        <f>D152*C152/6.5</f>
        <v>0</v>
      </c>
      <c r="F152" s="19"/>
      <c r="G152" s="2" t="s">
        <v>189</v>
      </c>
    </row>
    <row r="153" spans="1:12" ht="17" x14ac:dyDescent="0.2">
      <c r="B153" s="15" t="s">
        <v>134</v>
      </c>
      <c r="C153" s="7">
        <v>0</v>
      </c>
      <c r="D153" s="18">
        <v>0.27900000000000003</v>
      </c>
      <c r="E153" s="46">
        <f>C153*D153/12</f>
        <v>0</v>
      </c>
      <c r="F153" s="19"/>
      <c r="G153" s="2" t="s">
        <v>190</v>
      </c>
    </row>
    <row r="154" spans="1:12" ht="16" x14ac:dyDescent="0.2">
      <c r="B154" s="14"/>
      <c r="D154" s="42"/>
      <c r="E154" s="15"/>
      <c r="F154" s="19"/>
      <c r="G154" s="2"/>
    </row>
    <row r="155" spans="1:12" ht="17" x14ac:dyDescent="0.2">
      <c r="B155" s="40" t="s">
        <v>82</v>
      </c>
      <c r="C155" s="47"/>
      <c r="D155" s="48"/>
      <c r="E155" s="49">
        <f>E151+E152+E153</f>
        <v>0</v>
      </c>
      <c r="F155" s="4" t="s">
        <v>20</v>
      </c>
      <c r="G155" s="2"/>
      <c r="H155" s="5" t="s">
        <v>104</v>
      </c>
      <c r="I155" s="6"/>
      <c r="J155" s="6"/>
      <c r="K155" s="6"/>
      <c r="L155" s="6"/>
    </row>
    <row r="156" spans="1:12" ht="16" x14ac:dyDescent="0.2">
      <c r="B156" s="14"/>
      <c r="D156" s="42"/>
      <c r="E156" s="46"/>
      <c r="F156" s="19"/>
      <c r="G156" s="2"/>
    </row>
    <row r="157" spans="1:12" ht="16" x14ac:dyDescent="0.2">
      <c r="A157" s="22" t="s">
        <v>1</v>
      </c>
      <c r="B157" s="50"/>
      <c r="C157" s="25"/>
      <c r="D157" s="51"/>
      <c r="E157" s="52"/>
      <c r="F157" s="57">
        <f>E148+E155</f>
        <v>0</v>
      </c>
      <c r="G157" s="2"/>
    </row>
    <row r="158" spans="1:12" ht="16" x14ac:dyDescent="0.2">
      <c r="B158" s="14"/>
      <c r="D158" s="42"/>
      <c r="E158" s="46"/>
      <c r="F158" s="29"/>
      <c r="G158" s="2"/>
    </row>
    <row r="159" spans="1:12" ht="16" x14ac:dyDescent="0.2">
      <c r="B159" s="14"/>
      <c r="D159" s="42"/>
      <c r="E159" s="46"/>
      <c r="F159" s="29"/>
      <c r="G159" s="2"/>
    </row>
    <row r="160" spans="1:12" ht="16" x14ac:dyDescent="0.2">
      <c r="A160" s="31"/>
      <c r="C160" s="14"/>
      <c r="D160" s="14"/>
      <c r="E160" s="29"/>
      <c r="F160" s="29"/>
      <c r="G160" s="2"/>
    </row>
    <row r="161" spans="1:20" ht="23" x14ac:dyDescent="0.25">
      <c r="A161" s="54" t="s">
        <v>0</v>
      </c>
      <c r="B161" s="55"/>
      <c r="C161" s="50"/>
      <c r="D161" s="50"/>
      <c r="E161" s="56"/>
      <c r="F161" s="57">
        <f>F105+F134+F157</f>
        <v>0</v>
      </c>
      <c r="G161" s="2"/>
    </row>
    <row r="162" spans="1:20" ht="16" x14ac:dyDescent="0.2">
      <c r="A162" s="31"/>
      <c r="B162" s="30"/>
      <c r="C162" s="14"/>
      <c r="D162" s="14"/>
      <c r="E162" s="29"/>
      <c r="F162" s="19"/>
      <c r="G162" s="2"/>
    </row>
    <row r="163" spans="1:20" ht="18" x14ac:dyDescent="0.2">
      <c r="E163" s="19"/>
      <c r="F163" s="19"/>
      <c r="G163" s="2"/>
      <c r="H163" s="28"/>
    </row>
    <row r="164" spans="1:20" ht="25" x14ac:dyDescent="0.25">
      <c r="A164" s="32" t="s">
        <v>162</v>
      </c>
      <c r="B164" s="6"/>
      <c r="C164" s="32"/>
      <c r="D164" s="32"/>
      <c r="E164" s="33"/>
      <c r="F164" s="34"/>
      <c r="H164" s="28"/>
    </row>
    <row r="165" spans="1:20" ht="25" x14ac:dyDescent="0.25">
      <c r="A165" s="35" t="s">
        <v>163</v>
      </c>
      <c r="B165" s="6"/>
      <c r="C165" s="32"/>
      <c r="D165" s="32"/>
      <c r="E165" s="33"/>
      <c r="F165" s="34"/>
      <c r="H165" s="28"/>
    </row>
    <row r="166" spans="1:20" ht="18" x14ac:dyDescent="0.2">
      <c r="A166" s="35" t="s">
        <v>193</v>
      </c>
      <c r="B166" s="6"/>
      <c r="C166" s="6"/>
      <c r="D166" s="6"/>
      <c r="E166" s="34"/>
      <c r="F166" s="34"/>
      <c r="H166" s="28"/>
    </row>
    <row r="167" spans="1:20" ht="18" x14ac:dyDescent="0.2">
      <c r="A167" s="35" t="s">
        <v>194</v>
      </c>
      <c r="B167" s="6"/>
      <c r="C167" s="6"/>
      <c r="D167" s="6"/>
      <c r="E167" s="34"/>
      <c r="F167" s="34"/>
      <c r="H167" s="28"/>
    </row>
    <row r="168" spans="1:20" ht="18" x14ac:dyDescent="0.2">
      <c r="A168" s="36" t="s">
        <v>164</v>
      </c>
      <c r="B168" s="36"/>
      <c r="C168" s="36"/>
      <c r="D168" s="36"/>
      <c r="E168" s="36"/>
      <c r="F168" s="34"/>
      <c r="G168" s="28"/>
      <c r="H168" s="28"/>
    </row>
    <row r="169" spans="1:20" ht="18" x14ac:dyDescent="0.2">
      <c r="A169" s="36" t="s">
        <v>135</v>
      </c>
      <c r="B169" s="36"/>
      <c r="C169" s="36"/>
      <c r="D169" s="36"/>
      <c r="E169" s="36"/>
      <c r="F169" s="36"/>
      <c r="G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</row>
    <row r="170" spans="1:20" ht="18" x14ac:dyDescent="0.2">
      <c r="A170" s="36" t="s">
        <v>136</v>
      </c>
      <c r="B170" s="36"/>
      <c r="C170" s="36"/>
      <c r="D170" s="36"/>
      <c r="E170" s="36"/>
      <c r="F170" s="36"/>
      <c r="G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</row>
    <row r="171" spans="1:20" ht="18" x14ac:dyDescent="0.2">
      <c r="A171" s="36" t="s">
        <v>137</v>
      </c>
      <c r="B171" s="36"/>
      <c r="C171" s="36"/>
      <c r="D171" s="36"/>
      <c r="E171" s="36"/>
      <c r="F171" s="36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</row>
    <row r="172" spans="1:20" ht="18" x14ac:dyDescent="0.2">
      <c r="A172" s="36" t="s">
        <v>191</v>
      </c>
      <c r="B172" s="36"/>
      <c r="C172" s="36"/>
      <c r="D172" s="36"/>
      <c r="E172" s="36"/>
      <c r="F172" s="36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</row>
    <row r="173" spans="1:20" ht="18" x14ac:dyDescent="0.2">
      <c r="A173" s="36" t="s">
        <v>192</v>
      </c>
      <c r="B173" s="36"/>
      <c r="C173" s="36"/>
      <c r="D173" s="36"/>
      <c r="E173" s="36"/>
      <c r="F173" s="36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</row>
    <row r="174" spans="1:20" ht="18" x14ac:dyDescent="0.2">
      <c r="B174" s="36"/>
      <c r="C174" s="36"/>
      <c r="D174" s="36"/>
      <c r="E174" s="6"/>
      <c r="F174" s="36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</row>
    <row r="175" spans="1:20" ht="18" x14ac:dyDescent="0.2">
      <c r="A175" s="13"/>
      <c r="B175" s="28"/>
      <c r="C175" s="28"/>
      <c r="D175" s="28"/>
      <c r="F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</row>
    <row r="176" spans="1:20" ht="18" x14ac:dyDescent="0.2">
      <c r="A176" s="36" t="s">
        <v>91</v>
      </c>
      <c r="B176" s="6"/>
      <c r="C176" s="6"/>
      <c r="D176" s="6"/>
      <c r="E176" s="36"/>
      <c r="F176" s="6"/>
      <c r="G176" s="28"/>
      <c r="H176" s="30"/>
    </row>
    <row r="177" spans="1:20" ht="18" x14ac:dyDescent="0.2">
      <c r="A177" s="36" t="s">
        <v>139</v>
      </c>
      <c r="B177" s="36"/>
      <c r="C177" s="36"/>
      <c r="D177" s="36"/>
      <c r="E177" s="36"/>
      <c r="F177" s="36"/>
      <c r="G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</row>
    <row r="178" spans="1:20" ht="18" x14ac:dyDescent="0.2">
      <c r="A178" s="36" t="s">
        <v>105</v>
      </c>
      <c r="B178" s="36"/>
      <c r="C178" s="36"/>
      <c r="D178" s="36"/>
      <c r="E178" s="36"/>
      <c r="F178" s="36"/>
      <c r="G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</row>
    <row r="179" spans="1:20" ht="18" x14ac:dyDescent="0.2">
      <c r="A179" s="36" t="s">
        <v>92</v>
      </c>
      <c r="B179" s="6"/>
      <c r="C179" s="6"/>
      <c r="D179" s="6"/>
      <c r="E179" s="6"/>
      <c r="F179" s="6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</row>
    <row r="180" spans="1:20" ht="18" x14ac:dyDescent="0.2">
      <c r="A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</row>
    <row r="181" spans="1:20" ht="18" x14ac:dyDescent="0.2">
      <c r="A181" s="36" t="s">
        <v>195</v>
      </c>
      <c r="B181" s="6"/>
      <c r="C181" s="6"/>
      <c r="D181" s="6"/>
      <c r="E181" s="6"/>
      <c r="F181" s="6"/>
    </row>
    <row r="182" spans="1:20" ht="18" x14ac:dyDescent="0.2">
      <c r="A182" s="28"/>
    </row>
    <row r="183" spans="1:20" ht="18" x14ac:dyDescent="0.2">
      <c r="A183" s="28"/>
    </row>
    <row r="185" spans="1:20" ht="25" x14ac:dyDescent="0.25">
      <c r="C185" s="74" t="s">
        <v>196</v>
      </c>
    </row>
    <row r="186" spans="1:20" x14ac:dyDescent="0.15">
      <c r="C186" s="17"/>
    </row>
  </sheetData>
  <phoneticPr fontId="4" type="noConversion"/>
  <hyperlinks>
    <hyperlink ref="K109" r:id="rId1" xr:uid="{00000000-0004-0000-0000-000000000000}"/>
  </hyperlinks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maison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Jean-Michel Vincent</dc:creator>
  <cp:lastModifiedBy>Jm V</cp:lastModifiedBy>
  <dcterms:created xsi:type="dcterms:W3CDTF">2024-09-01T15:37:40Z</dcterms:created>
  <dcterms:modified xsi:type="dcterms:W3CDTF">2025-10-20T15:37:14Z</dcterms:modified>
</cp:coreProperties>
</file>